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FF77DDA-CF9B-4498-B4FA-99AEE7872E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8" i="16" l="1"/>
  <c r="M18" i="16"/>
  <c r="N18" i="16"/>
  <c r="L22" i="16"/>
  <c r="M22" i="16"/>
  <c r="N22" i="16"/>
  <c r="L25" i="16"/>
  <c r="M25" i="16"/>
  <c r="N25" i="16"/>
  <c r="L31" i="16"/>
  <c r="M31" i="16"/>
  <c r="N31" i="16"/>
  <c r="L38" i="16"/>
  <c r="L51" i="16" s="1"/>
  <c r="M38" i="16"/>
  <c r="N38" i="16"/>
  <c r="L45" i="16"/>
  <c r="M45" i="16"/>
  <c r="N45" i="16"/>
  <c r="L50" i="16"/>
  <c r="M50" i="16"/>
  <c r="N50" i="16"/>
  <c r="L57" i="16"/>
  <c r="M57" i="16"/>
  <c r="N57" i="16"/>
  <c r="L60" i="16"/>
  <c r="M60" i="16"/>
  <c r="N60" i="16"/>
  <c r="L63" i="16"/>
  <c r="M63" i="16"/>
  <c r="N63" i="16"/>
  <c r="L66" i="16"/>
  <c r="M66" i="16"/>
  <c r="N66" i="16"/>
  <c r="L72" i="16"/>
  <c r="M72" i="16"/>
  <c r="N72" i="16"/>
  <c r="L77" i="16"/>
  <c r="M77" i="16"/>
  <c r="N77" i="16"/>
  <c r="L80" i="16"/>
  <c r="M80" i="16"/>
  <c r="N80" i="16"/>
  <c r="L83" i="16"/>
  <c r="M83" i="16"/>
  <c r="N83" i="16"/>
  <c r="F21" i="20"/>
  <c r="E21" i="20"/>
  <c r="D21" i="20"/>
  <c r="F20" i="20"/>
  <c r="E20" i="20"/>
  <c r="D20" i="20"/>
  <c r="F12" i="20"/>
  <c r="F13" i="20" s="1"/>
  <c r="E12" i="20"/>
  <c r="E13" i="20" s="1"/>
  <c r="D12" i="20"/>
  <c r="D13" i="20" s="1"/>
  <c r="I10" i="15"/>
  <c r="I11" i="15" s="1"/>
  <c r="H10" i="15"/>
  <c r="H11" i="15" s="1"/>
  <c r="G10" i="15"/>
  <c r="G11" i="15" s="1"/>
  <c r="L84" i="16" l="1"/>
  <c r="M67" i="16"/>
  <c r="N51" i="16"/>
  <c r="N67" i="16"/>
  <c r="N84" i="16"/>
  <c r="M84" i="16"/>
  <c r="M51" i="16"/>
  <c r="L67" i="16"/>
  <c r="N85" i="16"/>
  <c r="I5" i="12"/>
  <c r="M85" i="16" l="1"/>
  <c r="D5" i="12" s="1"/>
  <c r="L85" i="16"/>
  <c r="E9" i="12"/>
  <c r="N5" i="12" l="1"/>
  <c r="J9" i="12" l="1"/>
  <c r="E10" i="12" l="1"/>
  <c r="J10" i="12"/>
</calcChain>
</file>

<file path=xl/sharedStrings.xml><?xml version="1.0" encoding="utf-8"?>
<sst xmlns="http://schemas.openxmlformats.org/spreadsheetml/2006/main" count="512" uniqueCount="327">
  <si>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</si>
  <si>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</si>
  <si>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</si>
  <si>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</si>
  <si>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</si>
  <si>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</si>
  <si>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</si>
  <si>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</si>
  <si>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</si>
  <si>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</si>
  <si>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</si>
  <si>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</si>
  <si>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</si>
  <si>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</si>
  <si>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</si>
  <si>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</si>
  <si>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</si>
  <si>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</si>
  <si>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</si>
  <si>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</si>
  <si>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</si>
  <si>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</si>
  <si>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</si>
  <si>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</si>
  <si>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</si>
  <si>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</si>
  <si>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</si>
  <si>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</si>
  <si>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</si>
  <si>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</si>
  <si>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</si>
  <si>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</si>
  <si>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</si>
  <si>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</si>
  <si>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</si>
  <si>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</si>
  <si>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</si>
  <si>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</si>
  <si>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</si>
  <si>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</si>
  <si>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</si>
  <si>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</si>
  <si>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</si>
  <si>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</si>
  <si>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</si>
  <si>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</si>
  <si>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</si>
  <si>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</si>
  <si>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</si>
  <si>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</si>
  <si>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</si>
  <si>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</si>
  <si>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</si>
  <si>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</si>
  <si>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</si>
  <si>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</si>
  <si>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</si>
  <si>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</si>
  <si>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</si>
  <si>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</si>
  <si>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</si>
  <si>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</si>
  <si>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</si>
  <si>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</si>
  <si>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</si>
  <si>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</si>
  <si>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</si>
  <si>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</si>
  <si>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</si>
  <si>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</si>
  <si>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</si>
  <si>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</si>
  <si>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</si>
  <si>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</si>
  <si>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</si>
  <si>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</si>
  <si>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</si>
  <si>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</si>
  <si>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</si>
  <si>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</si>
  <si>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</si>
  <si>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</si>
  <si>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</si>
  <si>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</si>
  <si>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</si>
  <si>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</si>
  <si>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</si>
  <si>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</si>
  <si>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</si>
  <si>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</si>
  <si>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</si>
  <si>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</si>
  <si>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</si>
  <si>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</si>
  <si>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</si>
  <si>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</si>
  <si>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</si>
  <si>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</si>
  <si>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</si>
  <si>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</si>
  <si>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</si>
  <si>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</si>
  <si>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</si>
  <si>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</si>
  <si>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</si>
  <si>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</si>
  <si>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</si>
  <si>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</si>
  <si>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</si>
  <si>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</si>
  <si>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</si>
  <si>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</si>
  <si>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</si>
  <si>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</si>
  <si>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</si>
  <si>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</si>
  <si>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</si>
  <si>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</si>
  <si>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</si>
  <si>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</si>
  <si>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</si>
  <si>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</si>
  <si>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</si>
  <si>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</si>
  <si>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</si>
  <si>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</si>
  <si>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</si>
  <si>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</si>
  <si>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</si>
  <si>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</si>
  <si>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</si>
  <si>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</si>
  <si>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</si>
  <si>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</si>
  <si>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</si>
  <si>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</si>
  <si>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</si>
  <si>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</si>
  <si>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</si>
  <si>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</si>
  <si>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</si>
  <si>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</si>
  <si>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</si>
  <si>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</si>
  <si>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</si>
  <si>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</si>
  <si>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</si>
  <si>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</si>
  <si>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</si>
  <si>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</si>
  <si>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</si>
  <si>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</si>
  <si>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</si>
  <si>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</si>
  <si>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</si>
  <si>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</si>
  <si>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</si>
  <si>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</si>
  <si>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</si>
  <si>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</si>
  <si>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</si>
  <si>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</si>
  <si>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</si>
  <si>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</si>
  <si>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</si>
  <si>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</si>
  <si>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</si>
  <si>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</si>
  <si>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</si>
  <si>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</si>
  <si>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</si>
  <si>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</si>
  <si>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</si>
  <si>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</si>
  <si>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</si>
  <si>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</si>
  <si>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</si>
  <si>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</si>
  <si>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</si>
  <si>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</si>
  <si>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</si>
  <si>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</si>
  <si>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</si>
  <si>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</si>
  <si>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</si>
  <si>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</si>
  <si>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</si>
  <si>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</si>
  <si>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</si>
  <si>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</si>
  <si>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</si>
  <si>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</si>
  <si>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</si>
  <si>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</si>
  <si>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</si>
  <si>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</si>
  <si>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</si>
  <si>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</si>
  <si>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</si>
  <si>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</si>
  <si>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</si>
  <si>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</si>
  <si>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</si>
  <si>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</si>
  <si>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</si>
  <si>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</si>
  <si>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</si>
  <si>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</si>
  <si>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</si>
  <si>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</si>
  <si>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</si>
  <si>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</si>
  <si>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</si>
  <si>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</si>
  <si>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</si>
  <si>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</si>
  <si>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</si>
  <si>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</si>
  <si>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</si>
  <si>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</si>
  <si>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</si>
  <si>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</si>
  <si>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</si>
  <si>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</si>
  <si>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</si>
  <si>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</si>
  <si>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</si>
  <si>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</si>
  <si>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</si>
  <si>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</si>
  <si>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</si>
  <si>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</si>
  <si>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</si>
  <si>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</si>
  <si>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</si>
  <si>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</si>
  <si>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</si>
  <si>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</si>
  <si>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</si>
  <si>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</si>
  <si>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</si>
  <si>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</si>
  <si>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</si>
  <si>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</si>
  <si>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</si>
  <si>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</si>
  <si>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</si>
  <si>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</si>
  <si>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</si>
  <si>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</si>
  <si>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</si>
  <si>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</si>
  <si>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</si>
  <si>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</si>
  <si>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</si>
  <si>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</si>
  <si>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</si>
  <si>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</si>
  <si>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</si>
  <si>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</si>
  <si>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</si>
  <si>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</si>
  <si>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</si>
  <si>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</si>
  <si>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</si>
  <si>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</si>
  <si>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</si>
  <si>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</si>
  <si>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</si>
  <si>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</si>
  <si>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</si>
  <si>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</si>
  <si>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</si>
  <si>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</si>
  <si>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</si>
  <si>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</si>
  <si>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</si>
  <si>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</si>
  <si>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</si>
  <si>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</si>
  <si>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</si>
  <si>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</si>
  <si>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</si>
  <si>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</si>
  <si>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</si>
  <si>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</si>
  <si>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</si>
  <si>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</si>
  <si>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</si>
  <si>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</si>
  <si>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</si>
  <si>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</si>
  <si>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</si>
  <si>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Total of Insurance Sector</t>
  </si>
  <si>
    <t>Al-Warka Bank</t>
  </si>
  <si>
    <t>BWAI</t>
  </si>
  <si>
    <t>Total Of Money Service Sector</t>
  </si>
  <si>
    <t xml:space="preserve">Total </t>
  </si>
  <si>
    <t>Tourist Village of Mosul dam</t>
  </si>
  <si>
    <t>HTVM</t>
  </si>
  <si>
    <t>Ashour Hotel</t>
  </si>
  <si>
    <t>HASH</t>
  </si>
  <si>
    <t>IMCI</t>
  </si>
  <si>
    <t>Modern chemical industries</t>
  </si>
  <si>
    <t>ISX Trading Indices of Monday 22/6/2026</t>
  </si>
  <si>
    <t>Bulletin No (107)</t>
  </si>
  <si>
    <t>Monday 22/6/2026</t>
  </si>
  <si>
    <t>Iraq Stock Exchange not trading companies of Monday 22/6/2026</t>
  </si>
  <si>
    <t xml:space="preserve">OTC Platform Trading Bulletin No (107) </t>
  </si>
  <si>
    <t xml:space="preserve">Undisclosed Platform Companies Bulletin No (107) </t>
  </si>
  <si>
    <t>Second Platform Market Bulletin No (107)</t>
  </si>
  <si>
    <t xml:space="preserve">Regular Market Bulletin No (107) </t>
  </si>
  <si>
    <t>special orders</t>
  </si>
  <si>
    <t>Non Iraqis' Bulletin  Monday  Jun  22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</si>
  <si>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</si>
  <si>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</si>
  <si>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</si>
  <si>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</si>
  <si>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</si>
  <si>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</si>
  <si>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</si>
  <si>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</si>
  <si>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Non Iraqi Trading of Regular Market (Sell)</t>
  </si>
  <si>
    <t xml:space="preserve">Asia cell </t>
  </si>
  <si>
    <t>Total Telecommunication sector</t>
  </si>
  <si>
    <t>Al-Karmel Brokerage Company executed a deliberate cross order on the shares of Palestine Hotel Company with a number of shares (316,167,559) shares, and a value of (5,887,039,948) dinars, during the additional session time (after 1 pm) in accordance with the procedures for executing large transactions.</t>
  </si>
  <si>
    <t>Al-Karmel Brokerage Company executed a deliberate cross order on the shares of Al-Mansour Hotels Company with a number of shares (186,000,000) shares, and a value of (12,103,020,000)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</si>
</sst>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97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164" fontId="8" fillId="3" borderId="132" xfId="0" applyNumberFormat="1" applyFont="1" applyFill="1" applyBorder="1" applyAlignment="1">
      <alignment horizontal="center" vertical="center"/>
    </xf>
    <xf numFmtId="4" fontId="76" fillId="3" borderId="131" xfId="0" applyNumberFormat="1" applyFont="1" applyFill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7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4" fontId="82" fillId="0" borderId="9" xfId="0" applyNumberFormat="1" applyFont="1" applyBorder="1" applyAlignment="1">
      <alignment horizontal="center" vertical="center"/>
    </xf>
    <xf numFmtId="0" fontId="83" fillId="0" borderId="0" xfId="0" applyFont="1"/>
    <xf numFmtId="167" fontId="83" fillId="0" borderId="0" xfId="1500" applyNumberFormat="1" applyFont="1" applyBorder="1"/>
    <xf numFmtId="0" fontId="84" fillId="0" borderId="0" xfId="4" applyFont="1"/>
    <xf numFmtId="0" fontId="85" fillId="0" borderId="0" xfId="0" applyFont="1"/>
    <xf numFmtId="1" fontId="83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7" fillId="4" borderId="137" xfId="0" applyFont="1" applyFill="1" applyBorder="1" applyAlignment="1">
      <alignment vertical="center" wrapText="1"/>
    </xf>
    <xf numFmtId="0" fontId="85" fillId="60" borderId="137" xfId="0" applyFont="1" applyFill="1" applyBorder="1" applyAlignment="1">
      <alignment horizontal="center" vertical="center" wrapText="1"/>
    </xf>
    <xf numFmtId="1" fontId="87" fillId="4" borderId="137" xfId="1500" applyNumberFormat="1" applyFont="1" applyFill="1" applyBorder="1" applyAlignment="1">
      <alignment horizontal="center" vertical="center" wrapText="1"/>
    </xf>
    <xf numFmtId="167" fontId="87" fillId="60" borderId="137" xfId="1500" applyNumberFormat="1" applyFont="1" applyFill="1" applyBorder="1" applyAlignment="1">
      <alignment horizontal="center" vertical="center" wrapText="1"/>
    </xf>
    <xf numFmtId="0" fontId="85" fillId="0" borderId="131" xfId="5" applyFont="1" applyBorder="1" applyAlignment="1">
      <alignment vertical="center"/>
    </xf>
    <xf numFmtId="1" fontId="85" fillId="0" borderId="131" xfId="1500" applyNumberFormat="1" applyFont="1" applyBorder="1" applyAlignment="1">
      <alignment horizontal="center" vertical="center"/>
    </xf>
    <xf numFmtId="0" fontId="85" fillId="0" borderId="130" xfId="0" applyFont="1" applyBorder="1" applyAlignment="1">
      <alignment vertical="center"/>
    </xf>
    <xf numFmtId="0" fontId="79" fillId="0" borderId="132" xfId="0" applyFont="1" applyBorder="1"/>
    <xf numFmtId="0" fontId="85" fillId="0" borderId="0" xfId="0" applyFont="1" applyAlignment="1">
      <alignment horizontal="left" vertical="center"/>
    </xf>
    <xf numFmtId="1" fontId="85" fillId="0" borderId="0" xfId="1500" applyNumberFormat="1" applyFont="1" applyBorder="1" applyAlignment="1">
      <alignment horizontal="center" vertical="center"/>
    </xf>
    <xf numFmtId="167" fontId="85" fillId="0" borderId="0" xfId="1500" applyNumberFormat="1" applyFont="1" applyBorder="1" applyAlignment="1">
      <alignment vertical="center"/>
    </xf>
    <xf numFmtId="1" fontId="86" fillId="0" borderId="0" xfId="1500" applyNumberFormat="1" applyFont="1" applyAlignment="1">
      <alignment horizontal="center" vertical="center"/>
    </xf>
    <xf numFmtId="167" fontId="86" fillId="0" borderId="0" xfId="1500" applyNumberFormat="1" applyFont="1"/>
    <xf numFmtId="0" fontId="88" fillId="3" borderId="0" xfId="0" applyFont="1" applyFill="1" applyAlignment="1">
      <alignment vertical="center"/>
    </xf>
    <xf numFmtId="0" fontId="85" fillId="3" borderId="0" xfId="0" applyFont="1" applyFill="1" applyAlignment="1">
      <alignment vertical="center"/>
    </xf>
    <xf numFmtId="1" fontId="85" fillId="3" borderId="0" xfId="1500" applyNumberFormat="1" applyFont="1" applyFill="1" applyBorder="1" applyAlignment="1">
      <alignment horizontal="center" vertical="center"/>
    </xf>
    <xf numFmtId="167" fontId="86" fillId="3" borderId="0" xfId="1500" applyNumberFormat="1" applyFont="1" applyFill="1" applyBorder="1" applyAlignment="1">
      <alignment vertical="center"/>
    </xf>
    <xf numFmtId="167" fontId="86" fillId="0" borderId="0" xfId="1500" applyNumberFormat="1" applyFont="1" applyBorder="1" applyAlignment="1">
      <alignment vertical="center"/>
    </xf>
    <xf numFmtId="0" fontId="85" fillId="4" borderId="137" xfId="0" applyFont="1" applyFill="1" applyBorder="1" applyAlignment="1">
      <alignment vertical="center" wrapText="1"/>
    </xf>
    <xf numFmtId="1" fontId="85" fillId="4" borderId="137" xfId="1500" applyNumberFormat="1" applyFont="1" applyFill="1" applyBorder="1" applyAlignment="1">
      <alignment horizontal="center" vertical="center" wrapText="1"/>
    </xf>
    <xf numFmtId="167" fontId="85" fillId="60" borderId="137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5" fillId="0" borderId="131" xfId="1500" applyNumberFormat="1" applyFont="1" applyBorder="1" applyAlignment="1">
      <alignment vertical="center"/>
    </xf>
    <xf numFmtId="167" fontId="85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167" fontId="78" fillId="0" borderId="0" xfId="1500" applyNumberFormat="1" applyFont="1"/>
    <xf numFmtId="0" fontId="72" fillId="2" borderId="139" xfId="0" applyFont="1" applyFill="1" applyBorder="1" applyAlignment="1">
      <alignment horizontal="center" vertical="center"/>
    </xf>
    <xf numFmtId="0" fontId="72" fillId="2" borderId="0" xfId="0" applyFont="1" applyFill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164" fontId="77" fillId="3" borderId="97" xfId="0" applyNumberFormat="1" applyFont="1" applyFill="1" applyBorder="1" applyAlignment="1">
      <alignment horizontal="left" vertical="center" wrapText="1"/>
    </xf>
    <xf numFmtId="164" fontId="77" fillId="3" borderId="132" xfId="0" applyNumberFormat="1" applyFont="1" applyFill="1" applyBorder="1" applyAlignment="1">
      <alignment horizontal="left" vertical="center" wrapText="1"/>
    </xf>
    <xf numFmtId="0" fontId="81" fillId="0" borderId="140" xfId="0" applyFont="1" applyBorder="1" applyAlignment="1">
      <alignment horizontal="center" vertical="center" wrapText="1"/>
    </xf>
    <xf numFmtId="0" fontId="81" fillId="0" borderId="141" xfId="0" applyFont="1" applyBorder="1" applyAlignment="1">
      <alignment horizontal="center"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0" fontId="8" fillId="0" borderId="97" xfId="0" applyFont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167" fontId="85" fillId="0" borderId="130" xfId="1500" applyNumberFormat="1" applyFont="1" applyBorder="1" applyAlignment="1">
      <alignment horizontal="left" vertical="center"/>
    </xf>
    <xf numFmtId="167" fontId="85" fillId="0" borderId="132" xfId="1500" applyNumberFormat="1" applyFont="1" applyBorder="1" applyAlignment="1">
      <alignment horizontal="left" vertical="center"/>
    </xf>
    <xf numFmtId="0" fontId="83" fillId="0" borderId="0" xfId="0" applyFont="1"/>
    <xf numFmtId="0" fontId="86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5" fillId="0" borderId="130" xfId="0" applyFont="1" applyBorder="1" applyAlignment="1">
      <alignment horizontal="center" vertical="center"/>
    </xf>
    <xf numFmtId="0" fontId="85" fillId="0" borderId="136" xfId="0" applyFont="1" applyBorder="1" applyAlignment="1">
      <alignment horizontal="center" vertical="center"/>
    </xf>
    <xf numFmtId="0" fontId="85" fillId="0" borderId="132" xfId="0" applyFont="1" applyBorder="1" applyAlignment="1">
      <alignment horizontal="center" vertical="center"/>
    </xf>
    <xf numFmtId="0" fontId="85" fillId="0" borderId="130" xfId="0" applyFont="1" applyBorder="1" applyAlignment="1">
      <alignment horizontal="left" vertical="center"/>
    </xf>
    <xf numFmtId="0" fontId="85" fillId="0" borderId="132" xfId="0" applyFont="1" applyBorder="1" applyAlignment="1">
      <alignment horizontal="left" vertical="center"/>
    </xf>
    <xf numFmtId="167" fontId="85" fillId="0" borderId="130" xfId="1500" applyNumberFormat="1" applyFont="1" applyBorder="1" applyAlignment="1">
      <alignment horizontal="center" vertical="center"/>
    </xf>
    <xf numFmtId="167" fontId="85" fillId="0" borderId="136" xfId="1500" applyNumberFormat="1" applyFont="1" applyBorder="1" applyAlignment="1">
      <alignment horizontal="center" vertical="center"/>
    </xf>
    <xf numFmtId="167" fontId="85" fillId="0" borderId="132" xfId="150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164" fontId="8" fillId="0" borderId="130" xfId="0" applyNumberFormat="1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129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9" xfId="0" applyNumberFormat="1" applyFont="1" applyBorder="1" applyAlignment="1">
      <alignment horizontal="center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1162050</xdr:colOff>
      <xdr:row>0</xdr:row>
      <xdr:rowOff>0</xdr:rowOff>
    </xdr:from>
    <xdr:to>
      <xdr:col>13</xdr:col>
      <xdr:colOff>2419351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1850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28576</xdr:rowOff>
    </xdr:from>
    <xdr:to>
      <xdr:col>6</xdr:col>
      <xdr:colOff>1333500</xdr:colOff>
      <xdr:row>21</xdr:row>
      <xdr:rowOff>438150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B53CEC-4CB4-59B9-3987-2DC598ECE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819651"/>
          <a:ext cx="5943600" cy="2295524"/>
        </a:xfrm>
        <a:prstGeom prst="rect">
          <a:avLst/>
        </a:prstGeom>
      </xdr:spPr>
    </xdr:pic>
    <xdr:clientData/>
  </xdr:twoCellAnchor>
  <xdr:twoCellAnchor editAs="oneCell">
    <xdr:from>
      <xdr:col>6</xdr:col>
      <xdr:colOff>1352550</xdr:colOff>
      <xdr:row>15</xdr:row>
      <xdr:rowOff>28575</xdr:rowOff>
    </xdr:from>
    <xdr:to>
      <xdr:col>13</xdr:col>
      <xdr:colOff>2457449</xdr:colOff>
      <xdr:row>21</xdr:row>
      <xdr:rowOff>438150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22D4053-DD85-C701-5587-58E755802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86500" y="4819650"/>
          <a:ext cx="6000749" cy="229552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5</xdr:row>
      <xdr:rowOff>314324</xdr:rowOff>
    </xdr:from>
    <xdr:to>
      <xdr:col>13</xdr:col>
      <xdr:colOff>2466975</xdr:colOff>
      <xdr:row>14</xdr:row>
      <xdr:rowOff>47624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32FDC1B-8AB0-1222-7997-A28200A560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91600" y="1962149"/>
          <a:ext cx="3305175" cy="25622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99390</xdr:colOff>
      <xdr:row>20</xdr:row>
      <xdr:rowOff>1</xdr:rowOff>
    </xdr:from>
    <xdr:to>
      <xdr:col>5</xdr:col>
      <xdr:colOff>1275521</xdr:colOff>
      <xdr:row>29</xdr:row>
      <xdr:rowOff>306457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E2F99C-BFDD-0841-8A38-A5AFA6391C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7" y="5888936"/>
          <a:ext cx="4853609" cy="3139108"/>
        </a:xfrm>
        <a:prstGeom prst="rect">
          <a:avLst/>
        </a:prstGeom>
      </xdr:spPr>
    </xdr:pic>
    <xdr:clientData/>
  </xdr:twoCellAnchor>
  <xdr:twoCellAnchor editAs="oneCell">
    <xdr:from>
      <xdr:col>7</xdr:col>
      <xdr:colOff>8284</xdr:colOff>
      <xdr:row>20</xdr:row>
      <xdr:rowOff>8284</xdr:rowOff>
    </xdr:from>
    <xdr:to>
      <xdr:col>10</xdr:col>
      <xdr:colOff>1416327</xdr:colOff>
      <xdr:row>30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994D623-7A35-C4A3-C327-EE4B8FD14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95393" y="5897219"/>
          <a:ext cx="4986130" cy="313910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67</xdr:row>
      <xdr:rowOff>28256</xdr:rowOff>
    </xdr:from>
    <xdr:to>
      <xdr:col>13</xdr:col>
      <xdr:colOff>1522971</xdr:colOff>
      <xdr:row>67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51</xdr:row>
      <xdr:rowOff>23547</xdr:rowOff>
    </xdr:from>
    <xdr:to>
      <xdr:col>13</xdr:col>
      <xdr:colOff>1497013</xdr:colOff>
      <xdr:row>51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0</xdr:row>
      <xdr:rowOff>0</xdr:rowOff>
    </xdr:from>
    <xdr:to>
      <xdr:col>5</xdr:col>
      <xdr:colOff>1152525</xdr:colOff>
      <xdr:row>4</xdr:row>
      <xdr:rowOff>62003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5975" y="0"/>
          <a:ext cx="1143000" cy="976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5"/>
  <sheetViews>
    <sheetView tabSelected="1" topLeftCell="A13" zoomScaleNormal="100" workbookViewId="0">
      <selection activeCell="C23" sqref="C23:N23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31.5" customHeight="1">
      <c r="B1" s="180" t="s">
        <v>0</v>
      </c>
      <c r="C1" s="181"/>
      <c r="D1" s="182"/>
      <c r="E1" s="183"/>
      <c r="F1" s="184"/>
      <c r="G1" s="184"/>
      <c r="H1" s="184"/>
      <c r="I1" s="184"/>
      <c r="J1" s="184"/>
      <c r="K1" s="185"/>
      <c r="L1" s="19"/>
      <c r="M1" s="19"/>
      <c r="N1" s="19"/>
    </row>
    <row r="2" spans="2:15" ht="30" customHeight="1">
      <c r="B2" s="193" t="s">
        <v>305</v>
      </c>
      <c r="C2" s="194"/>
      <c r="D2" s="195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29.25" customHeight="1">
      <c r="B3" s="186" t="s">
        <v>304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8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89" t="s">
        <v>62</v>
      </c>
      <c r="C5" s="190"/>
      <c r="D5" s="191">
        <f>'Bullient '!M85+OTC!H11</f>
        <v>1209575835</v>
      </c>
      <c r="E5" s="192"/>
      <c r="F5" s="23"/>
      <c r="G5" s="189" t="s">
        <v>63</v>
      </c>
      <c r="H5" s="190"/>
      <c r="I5" s="191">
        <f>'Bullient '!N85+OTC!I11</f>
        <v>19670886383.350002</v>
      </c>
      <c r="J5" s="192"/>
      <c r="K5" s="24"/>
      <c r="L5" s="189" t="s">
        <v>8</v>
      </c>
      <c r="M5" s="190"/>
      <c r="N5" s="25">
        <f>'Bullient '!L85+OTC!G11</f>
        <v>1908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96"/>
      <c r="L6" s="197"/>
      <c r="M6" s="198"/>
      <c r="N6" s="28"/>
    </row>
    <row r="7" spans="2:15" ht="24.95" customHeight="1">
      <c r="B7" s="199" t="s">
        <v>1</v>
      </c>
      <c r="C7" s="200"/>
      <c r="D7" s="201"/>
      <c r="E7" s="29">
        <v>1019.71</v>
      </c>
      <c r="F7" s="30"/>
      <c r="G7" s="199" t="s">
        <v>5</v>
      </c>
      <c r="H7" s="200"/>
      <c r="I7" s="201"/>
      <c r="J7" s="29">
        <v>1285.1600000000001</v>
      </c>
      <c r="K7" s="164"/>
      <c r="L7" s="165"/>
      <c r="M7" s="166"/>
      <c r="N7" s="18"/>
    </row>
    <row r="8" spans="2:15" ht="24.95" customHeight="1">
      <c r="B8" s="199" t="s">
        <v>2</v>
      </c>
      <c r="C8" s="200"/>
      <c r="D8" s="201"/>
      <c r="E8" s="29">
        <v>1015.04</v>
      </c>
      <c r="F8" s="31"/>
      <c r="G8" s="199" t="s">
        <v>6</v>
      </c>
      <c r="H8" s="200"/>
      <c r="I8" s="201"/>
      <c r="J8" s="29">
        <v>1287.07</v>
      </c>
      <c r="K8" s="164"/>
      <c r="L8" s="165"/>
      <c r="M8" s="166"/>
      <c r="N8" s="18"/>
    </row>
    <row r="9" spans="2:15" ht="24.95" customHeight="1">
      <c r="B9" s="170" t="s">
        <v>3</v>
      </c>
      <c r="C9" s="171"/>
      <c r="D9" s="172"/>
      <c r="E9" s="114">
        <f>((E7/E8)-1)*100</f>
        <v>0.46008039092055864</v>
      </c>
      <c r="F9" s="31"/>
      <c r="G9" s="170" t="s">
        <v>3</v>
      </c>
      <c r="H9" s="171"/>
      <c r="I9" s="172"/>
      <c r="J9" s="128">
        <f>((J7/J8)-1)*100</f>
        <v>-0.14839907697327126</v>
      </c>
      <c r="K9" s="164"/>
      <c r="L9" s="165"/>
      <c r="M9" s="166"/>
      <c r="N9" s="18"/>
    </row>
    <row r="10" spans="2:15" ht="24.95" customHeight="1">
      <c r="B10" s="170" t="s">
        <v>4</v>
      </c>
      <c r="C10" s="171"/>
      <c r="D10" s="172"/>
      <c r="E10" s="114">
        <f>E7-E8</f>
        <v>4.6700000000000728</v>
      </c>
      <c r="F10" s="21"/>
      <c r="G10" s="170" t="s">
        <v>4</v>
      </c>
      <c r="H10" s="171"/>
      <c r="I10" s="172"/>
      <c r="J10" s="128">
        <f>J7-J8</f>
        <v>-1.9099999999998545</v>
      </c>
      <c r="K10" s="164"/>
      <c r="L10" s="165"/>
      <c r="M10" s="166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2"/>
      <c r="L11" s="165"/>
      <c r="M11" s="166"/>
      <c r="N11" s="18"/>
    </row>
    <row r="12" spans="2:15" ht="24.95" customHeight="1">
      <c r="B12" s="37" t="s">
        <v>9</v>
      </c>
      <c r="C12" s="38">
        <v>103</v>
      </c>
      <c r="D12" s="39" t="s">
        <v>64</v>
      </c>
      <c r="E12" s="38">
        <v>14</v>
      </c>
      <c r="F12" s="21"/>
      <c r="G12" s="40" t="s">
        <v>69</v>
      </c>
      <c r="H12" s="38">
        <v>44</v>
      </c>
      <c r="I12" s="39" t="s">
        <v>64</v>
      </c>
      <c r="J12" s="38">
        <v>13</v>
      </c>
      <c r="K12" s="164"/>
      <c r="L12" s="165"/>
      <c r="M12" s="166"/>
      <c r="N12" s="18"/>
      <c r="O12" s="32"/>
    </row>
    <row r="13" spans="2:15" ht="24.95" customHeight="1">
      <c r="B13" s="37" t="s">
        <v>68</v>
      </c>
      <c r="C13" s="38">
        <v>45</v>
      </c>
      <c r="D13" s="39" t="s">
        <v>64</v>
      </c>
      <c r="E13" s="38">
        <v>1</v>
      </c>
      <c r="F13" s="30"/>
      <c r="G13" s="167" t="s">
        <v>66</v>
      </c>
      <c r="H13" s="168"/>
      <c r="I13" s="169"/>
      <c r="J13" s="38">
        <v>9</v>
      </c>
      <c r="K13" s="164"/>
      <c r="L13" s="165"/>
      <c r="M13" s="166"/>
      <c r="N13" s="18"/>
      <c r="O13" s="32"/>
    </row>
    <row r="14" spans="2:15" ht="24.95" customHeight="1">
      <c r="B14" s="170" t="s">
        <v>81</v>
      </c>
      <c r="C14" s="171" t="s">
        <v>10</v>
      </c>
      <c r="D14" s="172" t="s">
        <v>10</v>
      </c>
      <c r="E14" s="38">
        <v>3</v>
      </c>
      <c r="F14" s="21"/>
      <c r="G14" s="173" t="s">
        <v>67</v>
      </c>
      <c r="H14" s="174"/>
      <c r="I14" s="175"/>
      <c r="J14" s="38">
        <v>18</v>
      </c>
      <c r="K14" s="164"/>
      <c r="L14" s="165"/>
      <c r="M14" s="166"/>
      <c r="N14" s="26"/>
      <c r="O14" s="32"/>
    </row>
    <row r="15" spans="2:15" ht="24.95" customHeight="1">
      <c r="B15" s="170" t="s">
        <v>65</v>
      </c>
      <c r="C15" s="171" t="s">
        <v>11</v>
      </c>
      <c r="D15" s="172" t="s">
        <v>11</v>
      </c>
      <c r="E15" s="41">
        <v>11</v>
      </c>
      <c r="F15" s="18"/>
      <c r="G15" s="21"/>
      <c r="H15" s="21"/>
      <c r="I15" s="21"/>
      <c r="J15" s="21"/>
      <c r="K15" s="21"/>
      <c r="L15" s="21"/>
      <c r="M15" s="21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2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2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2"/>
      <c r="O18" s="32"/>
    </row>
    <row r="19" spans="1:15" ht="23.2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2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2"/>
      <c r="O20" s="32"/>
    </row>
    <row r="21" spans="1:15" ht="22.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2"/>
      <c r="O21" s="32"/>
    </row>
    <row r="22" spans="1:15" ht="37.5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112"/>
      <c r="O22" s="32"/>
    </row>
    <row r="23" spans="1:15" ht="45.75" customHeight="1">
      <c r="A23" s="178" t="s">
        <v>312</v>
      </c>
      <c r="B23" s="179"/>
      <c r="C23" s="176" t="s">
        <v>325</v>
      </c>
      <c r="D23" s="176"/>
      <c r="E23" s="176"/>
      <c r="F23" s="176"/>
      <c r="G23" s="176"/>
      <c r="H23" s="176"/>
      <c r="I23" s="176"/>
      <c r="J23" s="176"/>
      <c r="K23" s="176"/>
      <c r="L23" s="176"/>
      <c r="M23" s="176"/>
      <c r="N23" s="177"/>
      <c r="O23" s="32"/>
    </row>
    <row r="24" spans="1:15" ht="43.5" customHeight="1">
      <c r="A24" s="178" t="s">
        <v>312</v>
      </c>
      <c r="B24" s="179"/>
      <c r="C24" s="176" t="s">
        <v>326</v>
      </c>
      <c r="D24" s="176"/>
      <c r="E24" s="176"/>
      <c r="F24" s="176"/>
      <c r="G24" s="176"/>
      <c r="H24" s="176"/>
      <c r="I24" s="176"/>
      <c r="J24" s="176"/>
      <c r="K24" s="176"/>
      <c r="L24" s="176"/>
      <c r="M24" s="176"/>
      <c r="N24" s="177"/>
      <c r="O24" s="32"/>
    </row>
    <row r="25" spans="1:15" ht="24" customHeight="1">
      <c r="A25" s="161" t="s">
        <v>12</v>
      </c>
      <c r="B25" s="162"/>
      <c r="C25" s="163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163"/>
    </row>
  </sheetData>
  <mergeCells count="35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5:N25"/>
    <mergeCell ref="K12:M12"/>
    <mergeCell ref="G13:I13"/>
    <mergeCell ref="K13:M13"/>
    <mergeCell ref="B14:D14"/>
    <mergeCell ref="B15:D15"/>
    <mergeCell ref="G14:I14"/>
    <mergeCell ref="K14:M14"/>
    <mergeCell ref="C24:N24"/>
    <mergeCell ref="A24:B24"/>
    <mergeCell ref="A23:B23"/>
    <mergeCell ref="C23:N23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J16" sqref="J16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4" t="s">
        <v>60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</row>
    <row r="3" spans="1:14" ht="36.75" customHeight="1">
      <c r="A3" s="205" t="s">
        <v>306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</row>
    <row r="4" spans="1:14" ht="21">
      <c r="A4" s="42"/>
      <c r="B4" s="42"/>
      <c r="C4" s="203" t="s">
        <v>13</v>
      </c>
      <c r="D4" s="203"/>
      <c r="E4" s="203"/>
      <c r="F4" s="203"/>
      <c r="G4" s="42"/>
      <c r="H4" s="203" t="s">
        <v>14</v>
      </c>
      <c r="I4" s="203"/>
      <c r="J4" s="203"/>
      <c r="K4" s="203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157</v>
      </c>
      <c r="D6" s="77">
        <v>0.66</v>
      </c>
      <c r="E6" s="91">
        <v>20</v>
      </c>
      <c r="F6" s="80">
        <v>20000</v>
      </c>
      <c r="G6" s="42"/>
      <c r="H6" s="46" t="s">
        <v>291</v>
      </c>
      <c r="I6" s="77">
        <v>0.23</v>
      </c>
      <c r="J6" s="92">
        <v>-4.17</v>
      </c>
      <c r="K6" s="80">
        <v>151381</v>
      </c>
      <c r="L6" s="1"/>
      <c r="M6" s="1"/>
    </row>
    <row r="7" spans="1:14" s="49" customFormat="1" ht="17.100000000000001" customHeight="1">
      <c r="A7" s="42"/>
      <c r="B7" s="42"/>
      <c r="C7" s="46" t="s">
        <v>127</v>
      </c>
      <c r="D7" s="77">
        <v>1.2</v>
      </c>
      <c r="E7" s="91">
        <v>9.09</v>
      </c>
      <c r="F7" s="80">
        <v>6713</v>
      </c>
      <c r="G7" s="42"/>
      <c r="H7" s="46" t="s">
        <v>232</v>
      </c>
      <c r="I7" s="77">
        <v>0.28000000000000003</v>
      </c>
      <c r="J7" s="92">
        <v>-3.45</v>
      </c>
      <c r="K7" s="80">
        <v>3674959</v>
      </c>
      <c r="L7" s="1"/>
    </row>
    <row r="8" spans="1:14" s="49" customFormat="1" ht="17.100000000000001" customHeight="1">
      <c r="A8" s="42"/>
      <c r="B8" s="42"/>
      <c r="C8" s="46" t="s">
        <v>247</v>
      </c>
      <c r="D8" s="77">
        <v>65.010000000000005</v>
      </c>
      <c r="E8" s="91">
        <v>8.3500000000000121</v>
      </c>
      <c r="F8" s="80">
        <v>186135435</v>
      </c>
      <c r="G8" s="42"/>
      <c r="H8" s="46" t="s">
        <v>136</v>
      </c>
      <c r="I8" s="77">
        <v>12</v>
      </c>
      <c r="J8" s="92">
        <v>-3.23</v>
      </c>
      <c r="K8" s="80">
        <v>3648775</v>
      </c>
    </row>
    <row r="9" spans="1:14" s="49" customFormat="1" ht="17.100000000000001" customHeight="1">
      <c r="A9" s="42"/>
      <c r="B9" s="42"/>
      <c r="C9" s="46" t="s">
        <v>288</v>
      </c>
      <c r="D9" s="77">
        <v>9</v>
      </c>
      <c r="E9" s="91">
        <v>4.6500000000000004</v>
      </c>
      <c r="F9" s="98">
        <v>10000</v>
      </c>
      <c r="G9" s="42"/>
      <c r="H9" s="105" t="s">
        <v>229</v>
      </c>
      <c r="I9" s="99">
        <v>5.2</v>
      </c>
      <c r="J9" s="116">
        <v>-2.8</v>
      </c>
      <c r="K9" s="98">
        <v>1312</v>
      </c>
    </row>
    <row r="10" spans="1:14" s="49" customFormat="1" ht="17.100000000000001" customHeight="1">
      <c r="A10" s="42"/>
      <c r="B10" s="42"/>
      <c r="C10" s="46" t="s">
        <v>265</v>
      </c>
      <c r="D10" s="77">
        <v>3.02</v>
      </c>
      <c r="E10" s="91">
        <v>3.78</v>
      </c>
      <c r="F10" s="98">
        <v>43905145</v>
      </c>
      <c r="G10" s="42"/>
      <c r="H10" s="105" t="s">
        <v>155</v>
      </c>
      <c r="I10" s="99">
        <v>0.35</v>
      </c>
      <c r="J10" s="116">
        <v>-2.78</v>
      </c>
      <c r="K10" s="98">
        <v>25080765</v>
      </c>
    </row>
    <row r="11" spans="1:14" s="49" customFormat="1" ht="33" customHeight="1">
      <c r="A11" s="42"/>
      <c r="B11" s="42"/>
      <c r="C11" s="204" t="s">
        <v>61</v>
      </c>
      <c r="D11" s="204"/>
      <c r="E11" s="204"/>
      <c r="F11" s="204"/>
      <c r="G11" s="204"/>
      <c r="H11" s="204"/>
      <c r="I11" s="204"/>
      <c r="J11" s="204"/>
      <c r="K11" s="204"/>
    </row>
    <row r="12" spans="1:14" s="49" customFormat="1" ht="33" customHeight="1">
      <c r="A12" s="42"/>
      <c r="B12" s="42"/>
      <c r="C12" s="204"/>
      <c r="D12" s="204"/>
      <c r="E12" s="204"/>
      <c r="F12" s="204"/>
      <c r="G12" s="204"/>
      <c r="H12" s="204"/>
      <c r="I12" s="204"/>
      <c r="J12" s="204"/>
      <c r="K12" s="204"/>
    </row>
    <row r="13" spans="1:14" ht="29.25" customHeight="1">
      <c r="A13" s="42"/>
      <c r="B13" s="42"/>
      <c r="C13" s="203" t="s">
        <v>18</v>
      </c>
      <c r="D13" s="203"/>
      <c r="E13" s="203"/>
      <c r="F13" s="203"/>
      <c r="G13" s="95"/>
      <c r="H13" s="203" t="s">
        <v>7</v>
      </c>
      <c r="I13" s="203"/>
      <c r="J13" s="203"/>
      <c r="K13" s="203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243</v>
      </c>
      <c r="D15" s="77">
        <v>1.94</v>
      </c>
      <c r="E15" s="78">
        <v>0.52</v>
      </c>
      <c r="F15" s="80">
        <v>392179233</v>
      </c>
      <c r="G15" s="1"/>
      <c r="H15" s="46" t="s">
        <v>247</v>
      </c>
      <c r="I15" s="77">
        <v>65.010000000000005</v>
      </c>
      <c r="J15" s="78">
        <v>8.3500000000000121</v>
      </c>
      <c r="K15" s="80">
        <v>12111832797.35</v>
      </c>
    </row>
    <row r="16" spans="1:14" ht="17.100000000000001" customHeight="1">
      <c r="A16" s="42"/>
      <c r="B16" s="42"/>
      <c r="C16" s="46" t="s">
        <v>227</v>
      </c>
      <c r="D16" s="77">
        <v>18.5</v>
      </c>
      <c r="E16" s="78">
        <v>-0.80428954423591437</v>
      </c>
      <c r="F16" s="80">
        <v>316759484</v>
      </c>
      <c r="G16" s="1"/>
      <c r="H16" s="46" t="s">
        <v>227</v>
      </c>
      <c r="I16" s="77">
        <v>18.5</v>
      </c>
      <c r="J16" s="78">
        <v>-0.80428954423591437</v>
      </c>
      <c r="K16" s="80">
        <v>5898063000.2299995</v>
      </c>
    </row>
    <row r="17" spans="1:11" ht="17.100000000000001" customHeight="1">
      <c r="A17" s="42"/>
      <c r="B17" s="42"/>
      <c r="C17" s="46" t="s">
        <v>247</v>
      </c>
      <c r="D17" s="77">
        <v>65.010000000000005</v>
      </c>
      <c r="E17" s="78">
        <v>8.3500000000000121</v>
      </c>
      <c r="F17" s="80">
        <v>186135435</v>
      </c>
      <c r="G17" s="1"/>
      <c r="H17" s="46" t="s">
        <v>243</v>
      </c>
      <c r="I17" s="77">
        <v>1.94</v>
      </c>
      <c r="J17" s="78">
        <v>0.52</v>
      </c>
      <c r="K17" s="80">
        <v>757536891.15999997</v>
      </c>
    </row>
    <row r="18" spans="1:11" ht="17.100000000000001" customHeight="1">
      <c r="A18" s="42"/>
      <c r="B18" s="42"/>
      <c r="C18" s="46" t="s">
        <v>265</v>
      </c>
      <c r="D18" s="77">
        <v>3.02</v>
      </c>
      <c r="E18" s="78">
        <v>3.78</v>
      </c>
      <c r="F18" s="80">
        <v>43905145</v>
      </c>
      <c r="G18" s="1"/>
      <c r="H18" s="46" t="s">
        <v>271</v>
      </c>
      <c r="I18" s="77">
        <v>16.95</v>
      </c>
      <c r="J18" s="78">
        <v>-0.18</v>
      </c>
      <c r="K18" s="80">
        <v>154866227.25</v>
      </c>
    </row>
    <row r="19" spans="1:11" ht="16.5" customHeight="1">
      <c r="A19" s="42"/>
      <c r="B19" s="42"/>
      <c r="C19" s="46" t="s">
        <v>188</v>
      </c>
      <c r="D19" s="77">
        <v>0.06</v>
      </c>
      <c r="E19" s="78">
        <v>0</v>
      </c>
      <c r="F19" s="80">
        <v>36968926</v>
      </c>
      <c r="G19" s="1"/>
      <c r="H19" s="46" t="s">
        <v>265</v>
      </c>
      <c r="I19" s="77">
        <v>3.02</v>
      </c>
      <c r="J19" s="78">
        <v>3.78</v>
      </c>
      <c r="K19" s="80">
        <v>130497233.53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9"/>
  <sheetViews>
    <sheetView topLeftCell="A2" zoomScaleNormal="100" workbookViewId="0">
      <selection activeCell="K42" sqref="K42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217" t="s">
        <v>311</v>
      </c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9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206" t="s">
        <v>29</v>
      </c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8"/>
    </row>
    <row r="4" spans="1:14" ht="13.5" customHeight="1">
      <c r="A4" s="58"/>
      <c r="B4" s="46" t="s">
        <v>232</v>
      </c>
      <c r="C4" s="59" t="s">
        <v>231</v>
      </c>
      <c r="D4" s="99">
        <v>0.3</v>
      </c>
      <c r="E4" s="99">
        <v>0.3</v>
      </c>
      <c r="F4" s="99">
        <v>0.28000000000000003</v>
      </c>
      <c r="G4" s="99">
        <v>0.28999999999999998</v>
      </c>
      <c r="H4" s="99">
        <v>0.28000000000000003</v>
      </c>
      <c r="I4" s="77">
        <v>0.28000000000000003</v>
      </c>
      <c r="J4" s="77">
        <v>0.28999999999999998</v>
      </c>
      <c r="K4" s="100">
        <v>-3.45</v>
      </c>
      <c r="L4" s="79">
        <v>12</v>
      </c>
      <c r="M4" s="80">
        <v>3674959</v>
      </c>
      <c r="N4" s="80">
        <v>1061331.3400000001</v>
      </c>
    </row>
    <row r="5" spans="1:14" ht="13.5" customHeight="1">
      <c r="A5" s="58"/>
      <c r="B5" s="46" t="s">
        <v>265</v>
      </c>
      <c r="C5" s="59" t="s">
        <v>266</v>
      </c>
      <c r="D5" s="99">
        <v>2.91</v>
      </c>
      <c r="E5" s="99">
        <v>3.04</v>
      </c>
      <c r="F5" s="99">
        <v>2.91</v>
      </c>
      <c r="G5" s="99">
        <v>2.97</v>
      </c>
      <c r="H5" s="99">
        <v>2.86</v>
      </c>
      <c r="I5" s="77">
        <v>3.02</v>
      </c>
      <c r="J5" s="77">
        <v>2.91</v>
      </c>
      <c r="K5" s="100">
        <v>3.78</v>
      </c>
      <c r="L5" s="79">
        <v>173</v>
      </c>
      <c r="M5" s="80">
        <v>43905145</v>
      </c>
      <c r="N5" s="80">
        <v>130497233.53</v>
      </c>
    </row>
    <row r="6" spans="1:14" ht="13.5" customHeight="1">
      <c r="A6" s="58"/>
      <c r="B6" s="46" t="s">
        <v>112</v>
      </c>
      <c r="C6" s="59" t="s">
        <v>113</v>
      </c>
      <c r="D6" s="99">
        <v>0.7</v>
      </c>
      <c r="E6" s="99">
        <v>0.7</v>
      </c>
      <c r="F6" s="99">
        <v>0.69</v>
      </c>
      <c r="G6" s="99">
        <v>0.69</v>
      </c>
      <c r="H6" s="99">
        <v>0.69</v>
      </c>
      <c r="I6" s="77">
        <v>0.69</v>
      </c>
      <c r="J6" s="77">
        <v>0.7</v>
      </c>
      <c r="K6" s="100">
        <v>-1.43</v>
      </c>
      <c r="L6" s="79">
        <v>30</v>
      </c>
      <c r="M6" s="80">
        <v>25924001</v>
      </c>
      <c r="N6" s="80">
        <v>17975940.550000001</v>
      </c>
    </row>
    <row r="7" spans="1:14" ht="13.5" customHeight="1">
      <c r="A7" s="58"/>
      <c r="B7" s="46" t="s">
        <v>281</v>
      </c>
      <c r="C7" s="59" t="s">
        <v>282</v>
      </c>
      <c r="D7" s="99">
        <v>0.23</v>
      </c>
      <c r="E7" s="99">
        <v>0.23</v>
      </c>
      <c r="F7" s="99">
        <v>0.23</v>
      </c>
      <c r="G7" s="99">
        <v>0.23</v>
      </c>
      <c r="H7" s="99">
        <v>0.23</v>
      </c>
      <c r="I7" s="77">
        <v>0.23</v>
      </c>
      <c r="J7" s="77">
        <v>0.23</v>
      </c>
      <c r="K7" s="100">
        <v>0</v>
      </c>
      <c r="L7" s="79">
        <v>2</v>
      </c>
      <c r="M7" s="80">
        <v>2082608</v>
      </c>
      <c r="N7" s="80">
        <v>478999.84</v>
      </c>
    </row>
    <row r="8" spans="1:14" ht="13.5" customHeight="1">
      <c r="A8" s="58"/>
      <c r="B8" s="46" t="s">
        <v>155</v>
      </c>
      <c r="C8" s="59" t="s">
        <v>156</v>
      </c>
      <c r="D8" s="99">
        <v>0.36</v>
      </c>
      <c r="E8" s="99">
        <v>0.36</v>
      </c>
      <c r="F8" s="99">
        <v>0.35</v>
      </c>
      <c r="G8" s="99">
        <v>0.36</v>
      </c>
      <c r="H8" s="99">
        <v>0.36</v>
      </c>
      <c r="I8" s="77">
        <v>0.35</v>
      </c>
      <c r="J8" s="77">
        <v>0.36</v>
      </c>
      <c r="K8" s="100">
        <v>-2.78</v>
      </c>
      <c r="L8" s="79">
        <v>12</v>
      </c>
      <c r="M8" s="80">
        <v>25080765</v>
      </c>
      <c r="N8" s="80">
        <v>8979058.0500000007</v>
      </c>
    </row>
    <row r="9" spans="1:14" ht="13.5" customHeight="1">
      <c r="A9" s="58"/>
      <c r="B9" s="46" t="s">
        <v>198</v>
      </c>
      <c r="C9" s="59" t="s">
        <v>199</v>
      </c>
      <c r="D9" s="99">
        <v>1.07</v>
      </c>
      <c r="E9" s="99">
        <v>1.08</v>
      </c>
      <c r="F9" s="99">
        <v>1.07</v>
      </c>
      <c r="G9" s="99">
        <v>1.08</v>
      </c>
      <c r="H9" s="99">
        <v>1.08</v>
      </c>
      <c r="I9" s="77">
        <v>1.08</v>
      </c>
      <c r="J9" s="77">
        <v>1.08</v>
      </c>
      <c r="K9" s="100">
        <v>0</v>
      </c>
      <c r="L9" s="79">
        <v>24</v>
      </c>
      <c r="M9" s="80">
        <v>20095983</v>
      </c>
      <c r="N9" s="80">
        <v>21603661.640000001</v>
      </c>
    </row>
    <row r="10" spans="1:14" ht="13.5" customHeight="1">
      <c r="A10" s="58"/>
      <c r="B10" s="46" t="s">
        <v>138</v>
      </c>
      <c r="C10" s="59" t="s">
        <v>139</v>
      </c>
      <c r="D10" s="99">
        <v>0.08</v>
      </c>
      <c r="E10" s="99">
        <v>0.08</v>
      </c>
      <c r="F10" s="99">
        <v>0.08</v>
      </c>
      <c r="G10" s="99">
        <v>0.08</v>
      </c>
      <c r="H10" s="99">
        <v>0.08</v>
      </c>
      <c r="I10" s="77">
        <v>0.08</v>
      </c>
      <c r="J10" s="77">
        <v>0.08</v>
      </c>
      <c r="K10" s="100">
        <v>0</v>
      </c>
      <c r="L10" s="79">
        <v>2</v>
      </c>
      <c r="M10" s="80">
        <v>30414</v>
      </c>
      <c r="N10" s="80">
        <v>2433.12</v>
      </c>
    </row>
    <row r="11" spans="1:14" ht="13.5" customHeight="1">
      <c r="A11" s="58"/>
      <c r="B11" s="46" t="s">
        <v>127</v>
      </c>
      <c r="C11" s="59" t="s">
        <v>128</v>
      </c>
      <c r="D11" s="99">
        <v>1.3</v>
      </c>
      <c r="E11" s="99">
        <v>1.3</v>
      </c>
      <c r="F11" s="99">
        <v>1.2</v>
      </c>
      <c r="G11" s="99">
        <v>1.24</v>
      </c>
      <c r="H11" s="99">
        <v>1.1000000000000001</v>
      </c>
      <c r="I11" s="77">
        <v>1.2</v>
      </c>
      <c r="J11" s="77">
        <v>1.1000000000000001</v>
      </c>
      <c r="K11" s="100">
        <v>9.09</v>
      </c>
      <c r="L11" s="79">
        <v>5</v>
      </c>
      <c r="M11" s="80">
        <v>6713</v>
      </c>
      <c r="N11" s="80">
        <v>8312.7999999999993</v>
      </c>
    </row>
    <row r="12" spans="1:14" ht="13.5" customHeight="1">
      <c r="A12" s="58"/>
      <c r="B12" s="46" t="s">
        <v>234</v>
      </c>
      <c r="C12" s="59" t="s">
        <v>233</v>
      </c>
      <c r="D12" s="99">
        <v>0.14000000000000001</v>
      </c>
      <c r="E12" s="99">
        <v>0.14000000000000001</v>
      </c>
      <c r="F12" s="99">
        <v>0.14000000000000001</v>
      </c>
      <c r="G12" s="99">
        <v>0.14000000000000001</v>
      </c>
      <c r="H12" s="99">
        <v>0.14000000000000001</v>
      </c>
      <c r="I12" s="77">
        <v>0.14000000000000001</v>
      </c>
      <c r="J12" s="77">
        <v>0.14000000000000001</v>
      </c>
      <c r="K12" s="100">
        <v>0</v>
      </c>
      <c r="L12" s="79">
        <v>5</v>
      </c>
      <c r="M12" s="80">
        <v>8177506</v>
      </c>
      <c r="N12" s="80">
        <v>1144850.8400000001</v>
      </c>
    </row>
    <row r="13" spans="1:14" ht="13.5" customHeight="1">
      <c r="A13" s="58"/>
      <c r="B13" s="46" t="s">
        <v>243</v>
      </c>
      <c r="C13" s="59" t="s">
        <v>244</v>
      </c>
      <c r="D13" s="99">
        <v>1.93</v>
      </c>
      <c r="E13" s="99">
        <v>1.94</v>
      </c>
      <c r="F13" s="99">
        <v>1.91</v>
      </c>
      <c r="G13" s="99">
        <v>1.93</v>
      </c>
      <c r="H13" s="99">
        <v>1.89</v>
      </c>
      <c r="I13" s="77">
        <v>1.94</v>
      </c>
      <c r="J13" s="77">
        <v>1.93</v>
      </c>
      <c r="K13" s="100">
        <v>0.52</v>
      </c>
      <c r="L13" s="79">
        <v>186</v>
      </c>
      <c r="M13" s="80">
        <v>392179233</v>
      </c>
      <c r="N13" s="80">
        <v>757536891.15999997</v>
      </c>
    </row>
    <row r="14" spans="1:14" ht="13.5" customHeight="1">
      <c r="A14" s="58"/>
      <c r="B14" s="46" t="s">
        <v>263</v>
      </c>
      <c r="C14" s="59" t="s">
        <v>264</v>
      </c>
      <c r="D14" s="99">
        <v>4.01</v>
      </c>
      <c r="E14" s="99">
        <v>4.03</v>
      </c>
      <c r="F14" s="99">
        <v>3.95</v>
      </c>
      <c r="G14" s="99">
        <v>3.99</v>
      </c>
      <c r="H14" s="99">
        <v>4.03</v>
      </c>
      <c r="I14" s="77">
        <v>4.03</v>
      </c>
      <c r="J14" s="77">
        <v>4.01</v>
      </c>
      <c r="K14" s="100">
        <v>0.5</v>
      </c>
      <c r="L14" s="79">
        <v>146</v>
      </c>
      <c r="M14" s="80">
        <v>23994649</v>
      </c>
      <c r="N14" s="80">
        <v>95652163.760000005</v>
      </c>
    </row>
    <row r="15" spans="1:14" ht="13.5" customHeight="1">
      <c r="A15" s="58"/>
      <c r="B15" s="46" t="s">
        <v>142</v>
      </c>
      <c r="C15" s="59" t="s">
        <v>143</v>
      </c>
      <c r="D15" s="99">
        <v>0.2</v>
      </c>
      <c r="E15" s="99">
        <v>0.2</v>
      </c>
      <c r="F15" s="99">
        <v>0.2</v>
      </c>
      <c r="G15" s="99">
        <v>0.2</v>
      </c>
      <c r="H15" s="99">
        <v>0.2</v>
      </c>
      <c r="I15" s="77">
        <v>0.2</v>
      </c>
      <c r="J15" s="77">
        <v>0.2</v>
      </c>
      <c r="K15" s="100">
        <v>0</v>
      </c>
      <c r="L15" s="79">
        <v>7</v>
      </c>
      <c r="M15" s="80">
        <v>5000000</v>
      </c>
      <c r="N15" s="80">
        <v>1000000</v>
      </c>
    </row>
    <row r="16" spans="1:14" ht="13.5" customHeight="1">
      <c r="A16" s="58"/>
      <c r="B16" s="46" t="s">
        <v>218</v>
      </c>
      <c r="C16" s="59" t="s">
        <v>219</v>
      </c>
      <c r="D16" s="99">
        <v>0.85</v>
      </c>
      <c r="E16" s="99">
        <v>0.9</v>
      </c>
      <c r="F16" s="99">
        <v>0.85</v>
      </c>
      <c r="G16" s="99">
        <v>0.87</v>
      </c>
      <c r="H16" s="99">
        <v>0.9</v>
      </c>
      <c r="I16" s="77">
        <v>0.9</v>
      </c>
      <c r="J16" s="77">
        <v>0.9</v>
      </c>
      <c r="K16" s="100">
        <v>0</v>
      </c>
      <c r="L16" s="79">
        <v>6</v>
      </c>
      <c r="M16" s="80">
        <v>423050</v>
      </c>
      <c r="N16" s="80">
        <v>369304</v>
      </c>
    </row>
    <row r="17" spans="1:14" ht="13.5" customHeight="1">
      <c r="A17" s="58"/>
      <c r="B17" s="46" t="s">
        <v>188</v>
      </c>
      <c r="C17" s="59" t="s">
        <v>189</v>
      </c>
      <c r="D17" s="99">
        <v>0.05</v>
      </c>
      <c r="E17" s="99">
        <v>0.06</v>
      </c>
      <c r="F17" s="99">
        <v>0.05</v>
      </c>
      <c r="G17" s="99">
        <v>0.05</v>
      </c>
      <c r="H17" s="99">
        <v>0.06</v>
      </c>
      <c r="I17" s="77">
        <v>0.06</v>
      </c>
      <c r="J17" s="77">
        <v>0.06</v>
      </c>
      <c r="K17" s="100">
        <v>0</v>
      </c>
      <c r="L17" s="79">
        <v>54</v>
      </c>
      <c r="M17" s="80">
        <v>36968926</v>
      </c>
      <c r="N17" s="80">
        <v>1853946.3</v>
      </c>
    </row>
    <row r="18" spans="1:14" ht="13.5" customHeight="1">
      <c r="A18" s="58"/>
      <c r="B18" s="209" t="s">
        <v>88</v>
      </c>
      <c r="C18" s="210"/>
      <c r="D18" s="213"/>
      <c r="E18" s="214"/>
      <c r="F18" s="214"/>
      <c r="G18" s="214"/>
      <c r="H18" s="214"/>
      <c r="I18" s="214"/>
      <c r="J18" s="214"/>
      <c r="K18" s="215"/>
      <c r="L18" s="60">
        <f>SUM(L4:L17)</f>
        <v>664</v>
      </c>
      <c r="M18" s="60">
        <f>SUM(M4:M17)</f>
        <v>587543952</v>
      </c>
      <c r="N18" s="61">
        <f>SUM(N4:N17)</f>
        <v>1038164126.9299999</v>
      </c>
    </row>
    <row r="19" spans="1:14" ht="13.5" customHeight="1">
      <c r="A19" s="58"/>
      <c r="B19" s="206" t="s">
        <v>30</v>
      </c>
      <c r="C19" s="207"/>
      <c r="D19" s="207"/>
      <c r="E19" s="207"/>
      <c r="F19" s="207"/>
      <c r="G19" s="207"/>
      <c r="H19" s="207"/>
      <c r="I19" s="207"/>
      <c r="J19" s="207"/>
      <c r="K19" s="207"/>
      <c r="L19" s="207"/>
      <c r="M19" s="207"/>
      <c r="N19" s="208"/>
    </row>
    <row r="20" spans="1:14" ht="13.5" customHeight="1">
      <c r="A20" s="58"/>
      <c r="B20" s="46" t="s">
        <v>271</v>
      </c>
      <c r="C20" s="59" t="s">
        <v>272</v>
      </c>
      <c r="D20" s="63">
        <v>16.98</v>
      </c>
      <c r="E20" s="77">
        <v>17.2</v>
      </c>
      <c r="F20" s="77">
        <v>16.95</v>
      </c>
      <c r="G20" s="77">
        <v>17</v>
      </c>
      <c r="H20" s="77">
        <v>16.989999999999998</v>
      </c>
      <c r="I20" s="77">
        <v>16.95</v>
      </c>
      <c r="J20" s="77">
        <v>16.98</v>
      </c>
      <c r="K20" s="78">
        <v>-0.18</v>
      </c>
      <c r="L20" s="79">
        <v>134</v>
      </c>
      <c r="M20" s="80">
        <v>9111622</v>
      </c>
      <c r="N20" s="80">
        <v>154866227.25</v>
      </c>
    </row>
    <row r="21" spans="1:14" ht="13.5" customHeight="1">
      <c r="A21" s="58"/>
      <c r="B21" s="46" t="s">
        <v>196</v>
      </c>
      <c r="C21" s="59" t="s">
        <v>197</v>
      </c>
      <c r="D21" s="63">
        <v>4.24</v>
      </c>
      <c r="E21" s="77">
        <v>4.24</v>
      </c>
      <c r="F21" s="77">
        <v>4.1900000000000004</v>
      </c>
      <c r="G21" s="77">
        <v>4.2</v>
      </c>
      <c r="H21" s="77">
        <v>4.24</v>
      </c>
      <c r="I21" s="77">
        <v>4.2</v>
      </c>
      <c r="J21" s="77">
        <v>4.25</v>
      </c>
      <c r="K21" s="78">
        <v>-1.18</v>
      </c>
      <c r="L21" s="79">
        <v>29</v>
      </c>
      <c r="M21" s="80">
        <v>1305916</v>
      </c>
      <c r="N21" s="80">
        <v>5486602.04</v>
      </c>
    </row>
    <row r="22" spans="1:14" ht="13.5" customHeight="1">
      <c r="A22" s="58"/>
      <c r="B22" s="209" t="s">
        <v>114</v>
      </c>
      <c r="C22" s="210"/>
      <c r="D22" s="213"/>
      <c r="E22" s="214"/>
      <c r="F22" s="214"/>
      <c r="G22" s="214"/>
      <c r="H22" s="214"/>
      <c r="I22" s="214"/>
      <c r="J22" s="214"/>
      <c r="K22" s="215"/>
      <c r="L22" s="62">
        <f>SUM(L20:L21)</f>
        <v>163</v>
      </c>
      <c r="M22" s="60">
        <f>SUM(M20:M21)</f>
        <v>10417538</v>
      </c>
      <c r="N22" s="48">
        <f>SUM(N20:N21)</f>
        <v>160352829.28999999</v>
      </c>
    </row>
    <row r="23" spans="1:14" ht="13.5" customHeight="1">
      <c r="A23" s="58"/>
      <c r="B23" s="206" t="s">
        <v>93</v>
      </c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8"/>
    </row>
    <row r="24" spans="1:14" ht="13.5" customHeight="1">
      <c r="A24" s="58"/>
      <c r="B24" s="46" t="s">
        <v>245</v>
      </c>
      <c r="C24" s="59" t="s">
        <v>246</v>
      </c>
      <c r="D24" s="99">
        <v>0.85</v>
      </c>
      <c r="E24" s="99">
        <v>0.85</v>
      </c>
      <c r="F24" s="99">
        <v>0.85</v>
      </c>
      <c r="G24" s="99">
        <v>0.85</v>
      </c>
      <c r="H24" s="99">
        <v>0.86</v>
      </c>
      <c r="I24" s="99">
        <v>0.85</v>
      </c>
      <c r="J24" s="99">
        <v>0.85</v>
      </c>
      <c r="K24" s="100">
        <v>0</v>
      </c>
      <c r="L24" s="97">
        <v>5</v>
      </c>
      <c r="M24" s="98">
        <v>361081</v>
      </c>
      <c r="N24" s="98">
        <v>306918.84999999998</v>
      </c>
    </row>
    <row r="25" spans="1:14" ht="13.5" customHeight="1">
      <c r="A25" s="58"/>
      <c r="B25" s="209" t="s">
        <v>293</v>
      </c>
      <c r="C25" s="210"/>
      <c r="D25" s="213"/>
      <c r="E25" s="214"/>
      <c r="F25" s="214"/>
      <c r="G25" s="214"/>
      <c r="H25" s="214"/>
      <c r="I25" s="214"/>
      <c r="J25" s="214"/>
      <c r="K25" s="215"/>
      <c r="L25" s="65">
        <f>L24</f>
        <v>5</v>
      </c>
      <c r="M25" s="65">
        <f t="shared" ref="M25:N25" si="0">M24</f>
        <v>361081</v>
      </c>
      <c r="N25" s="65">
        <f t="shared" si="0"/>
        <v>306918.84999999998</v>
      </c>
    </row>
    <row r="26" spans="1:14" ht="13.5" customHeight="1">
      <c r="A26" s="58"/>
      <c r="B26" s="206" t="s">
        <v>82</v>
      </c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  <c r="N26" s="208"/>
    </row>
    <row r="27" spans="1:14" ht="13.5" customHeight="1">
      <c r="A27" s="58"/>
      <c r="B27" s="46" t="s">
        <v>192</v>
      </c>
      <c r="C27" s="59" t="s">
        <v>193</v>
      </c>
      <c r="D27" s="77">
        <v>22.4</v>
      </c>
      <c r="E27" s="77">
        <v>22.4</v>
      </c>
      <c r="F27" s="77">
        <v>22.4</v>
      </c>
      <c r="G27" s="77">
        <v>22.4</v>
      </c>
      <c r="H27" s="77">
        <v>22.4</v>
      </c>
      <c r="I27" s="77">
        <v>22.4</v>
      </c>
      <c r="J27" s="77">
        <v>22.4</v>
      </c>
      <c r="K27" s="78">
        <v>0</v>
      </c>
      <c r="L27" s="79">
        <v>7</v>
      </c>
      <c r="M27" s="80">
        <v>80000</v>
      </c>
      <c r="N27" s="80">
        <v>1792000</v>
      </c>
    </row>
    <row r="28" spans="1:14" ht="13.5" customHeight="1">
      <c r="A28" s="58"/>
      <c r="B28" s="46" t="s">
        <v>169</v>
      </c>
      <c r="C28" s="59" t="s">
        <v>170</v>
      </c>
      <c r="D28" s="77">
        <v>4.45</v>
      </c>
      <c r="E28" s="77">
        <v>4.8</v>
      </c>
      <c r="F28" s="77">
        <v>4.45</v>
      </c>
      <c r="G28" s="77">
        <v>4.55</v>
      </c>
      <c r="H28" s="77">
        <v>4.8</v>
      </c>
      <c r="I28" s="77">
        <v>4.75</v>
      </c>
      <c r="J28" s="77">
        <v>4.8</v>
      </c>
      <c r="K28" s="78">
        <v>-1.04</v>
      </c>
      <c r="L28" s="79">
        <v>35</v>
      </c>
      <c r="M28" s="80">
        <v>3150000</v>
      </c>
      <c r="N28" s="80">
        <v>14325000</v>
      </c>
    </row>
    <row r="29" spans="1:14" ht="13.5" customHeight="1">
      <c r="A29" s="58"/>
      <c r="B29" s="46" t="s">
        <v>134</v>
      </c>
      <c r="C29" s="59" t="s">
        <v>135</v>
      </c>
      <c r="D29" s="77">
        <v>3.89</v>
      </c>
      <c r="E29" s="77">
        <v>3.98</v>
      </c>
      <c r="F29" s="77">
        <v>3.83</v>
      </c>
      <c r="G29" s="77">
        <v>3.91</v>
      </c>
      <c r="H29" s="77">
        <v>3.79</v>
      </c>
      <c r="I29" s="77">
        <v>3.87</v>
      </c>
      <c r="J29" s="77">
        <v>3.85</v>
      </c>
      <c r="K29" s="78">
        <v>0.52</v>
      </c>
      <c r="L29" s="79">
        <v>110</v>
      </c>
      <c r="M29" s="80">
        <v>16175464</v>
      </c>
      <c r="N29" s="80">
        <v>63261861.549999997</v>
      </c>
    </row>
    <row r="30" spans="1:14" ht="13.5" customHeight="1">
      <c r="A30" s="58"/>
      <c r="B30" s="46" t="s">
        <v>157</v>
      </c>
      <c r="C30" s="59" t="s">
        <v>158</v>
      </c>
      <c r="D30" s="77">
        <v>0.66</v>
      </c>
      <c r="E30" s="77">
        <v>0.66</v>
      </c>
      <c r="F30" s="77">
        <v>0.66</v>
      </c>
      <c r="G30" s="77">
        <v>0.66</v>
      </c>
      <c r="H30" s="77">
        <v>0.55000000000000004</v>
      </c>
      <c r="I30" s="77">
        <v>0.66</v>
      </c>
      <c r="J30" s="77">
        <v>0.55000000000000004</v>
      </c>
      <c r="K30" s="78">
        <v>20</v>
      </c>
      <c r="L30" s="79">
        <v>2</v>
      </c>
      <c r="M30" s="80">
        <v>20000</v>
      </c>
      <c r="N30" s="80">
        <v>13200</v>
      </c>
    </row>
    <row r="31" spans="1:14" ht="13.5" customHeight="1">
      <c r="A31" s="58"/>
      <c r="B31" s="209" t="s">
        <v>89</v>
      </c>
      <c r="C31" s="210"/>
      <c r="D31" s="213"/>
      <c r="E31" s="214"/>
      <c r="F31" s="214"/>
      <c r="G31" s="214"/>
      <c r="H31" s="214"/>
      <c r="I31" s="214"/>
      <c r="J31" s="214"/>
      <c r="K31" s="215"/>
      <c r="L31" s="65">
        <f>SUM(L27:L30)</f>
        <v>154</v>
      </c>
      <c r="M31" s="65">
        <f>SUM(M27:M30)</f>
        <v>19425464</v>
      </c>
      <c r="N31" s="65">
        <f>SUM(N27:N30)</f>
        <v>79392061.549999997</v>
      </c>
    </row>
    <row r="32" spans="1:14" ht="13.5" customHeight="1">
      <c r="A32" s="58"/>
      <c r="B32" s="206" t="s">
        <v>83</v>
      </c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8"/>
    </row>
    <row r="33" spans="1:14" ht="13.5" customHeight="1">
      <c r="A33" s="58"/>
      <c r="B33" s="46" t="s">
        <v>119</v>
      </c>
      <c r="C33" s="59" t="s">
        <v>120</v>
      </c>
      <c r="D33" s="77">
        <v>6.75</v>
      </c>
      <c r="E33" s="77">
        <v>6.75</v>
      </c>
      <c r="F33" s="77">
        <v>6.6</v>
      </c>
      <c r="G33" s="77">
        <v>6.64</v>
      </c>
      <c r="H33" s="77">
        <v>6.79</v>
      </c>
      <c r="I33" s="77">
        <v>6.6</v>
      </c>
      <c r="J33" s="77">
        <v>6.75</v>
      </c>
      <c r="K33" s="78">
        <v>-2.2200000000000002</v>
      </c>
      <c r="L33" s="79">
        <v>175</v>
      </c>
      <c r="M33" s="80">
        <v>18770488</v>
      </c>
      <c r="N33" s="80">
        <v>124580453.27</v>
      </c>
    </row>
    <row r="34" spans="1:14" ht="13.5" customHeight="1">
      <c r="A34" s="58"/>
      <c r="B34" s="46" t="s">
        <v>269</v>
      </c>
      <c r="C34" s="59" t="s">
        <v>270</v>
      </c>
      <c r="D34" s="77">
        <v>22.9</v>
      </c>
      <c r="E34" s="77">
        <v>22.97</v>
      </c>
      <c r="F34" s="77">
        <v>22.51</v>
      </c>
      <c r="G34" s="77">
        <v>22.9</v>
      </c>
      <c r="H34" s="77">
        <v>21.42</v>
      </c>
      <c r="I34" s="77">
        <v>22.51</v>
      </c>
      <c r="J34" s="77">
        <v>22.99</v>
      </c>
      <c r="K34" s="78">
        <v>-2.09</v>
      </c>
      <c r="L34" s="79">
        <v>3</v>
      </c>
      <c r="M34" s="80">
        <v>33000</v>
      </c>
      <c r="N34" s="80">
        <v>755800</v>
      </c>
    </row>
    <row r="35" spans="1:14" ht="13.5" customHeight="1">
      <c r="A35" s="58"/>
      <c r="B35" s="46" t="s">
        <v>167</v>
      </c>
      <c r="C35" s="59" t="s">
        <v>168</v>
      </c>
      <c r="D35" s="77">
        <v>2.8</v>
      </c>
      <c r="E35" s="77">
        <v>2.8</v>
      </c>
      <c r="F35" s="77">
        <v>2.79</v>
      </c>
      <c r="G35" s="77">
        <v>2.8</v>
      </c>
      <c r="H35" s="77">
        <v>2.8</v>
      </c>
      <c r="I35" s="77">
        <v>2.79</v>
      </c>
      <c r="J35" s="77">
        <v>2.8</v>
      </c>
      <c r="K35" s="78">
        <v>-0.36</v>
      </c>
      <c r="L35" s="79">
        <v>2</v>
      </c>
      <c r="M35" s="80">
        <v>82914</v>
      </c>
      <c r="N35" s="80">
        <v>232040.08</v>
      </c>
    </row>
    <row r="36" spans="1:14" ht="13.5" customHeight="1">
      <c r="A36" s="58"/>
      <c r="B36" s="46" t="s">
        <v>223</v>
      </c>
      <c r="C36" s="59" t="s">
        <v>224</v>
      </c>
      <c r="D36" s="77">
        <v>2.62</v>
      </c>
      <c r="E36" s="77">
        <v>2.63</v>
      </c>
      <c r="F36" s="77">
        <v>2.6</v>
      </c>
      <c r="G36" s="77">
        <v>2.62</v>
      </c>
      <c r="H36" s="77">
        <v>2.61</v>
      </c>
      <c r="I36" s="77">
        <v>2.62</v>
      </c>
      <c r="J36" s="77">
        <v>2.62</v>
      </c>
      <c r="K36" s="78">
        <v>0</v>
      </c>
      <c r="L36" s="79">
        <v>453</v>
      </c>
      <c r="M36" s="80">
        <v>27890398</v>
      </c>
      <c r="N36" s="80">
        <v>72982911.120000005</v>
      </c>
    </row>
    <row r="37" spans="1:14" ht="13.5" customHeight="1">
      <c r="A37" s="58"/>
      <c r="B37" s="46" t="s">
        <v>159</v>
      </c>
      <c r="C37" s="59" t="s">
        <v>160</v>
      </c>
      <c r="D37" s="77">
        <v>5.41</v>
      </c>
      <c r="E37" s="77">
        <v>5.41</v>
      </c>
      <c r="F37" s="77">
        <v>5.4</v>
      </c>
      <c r="G37" s="77">
        <v>5.41</v>
      </c>
      <c r="H37" s="77">
        <v>5.41</v>
      </c>
      <c r="I37" s="77">
        <v>5.4</v>
      </c>
      <c r="J37" s="77">
        <v>5.41</v>
      </c>
      <c r="K37" s="78">
        <v>-0.18</v>
      </c>
      <c r="L37" s="79">
        <v>10</v>
      </c>
      <c r="M37" s="80">
        <v>5176291</v>
      </c>
      <c r="N37" s="80">
        <v>28003158.18</v>
      </c>
    </row>
    <row r="38" spans="1:14" ht="13.5" customHeight="1">
      <c r="A38" s="58"/>
      <c r="B38" s="209" t="s">
        <v>90</v>
      </c>
      <c r="C38" s="210"/>
      <c r="D38" s="213"/>
      <c r="E38" s="214"/>
      <c r="F38" s="214"/>
      <c r="G38" s="214"/>
      <c r="H38" s="214"/>
      <c r="I38" s="214"/>
      <c r="J38" s="214"/>
      <c r="K38" s="215"/>
      <c r="L38" s="65">
        <f>SUM(L33:L37)</f>
        <v>643</v>
      </c>
      <c r="M38" s="65">
        <f>SUM(M33:M37)</f>
        <v>51953091</v>
      </c>
      <c r="N38" s="65">
        <f>SUM(N33:N37)</f>
        <v>226554362.65000001</v>
      </c>
    </row>
    <row r="39" spans="1:14" ht="13.5" customHeight="1">
      <c r="A39" s="58"/>
      <c r="B39" s="206" t="s">
        <v>31</v>
      </c>
      <c r="C39" s="207"/>
      <c r="D39" s="207"/>
      <c r="E39" s="207"/>
      <c r="F39" s="207"/>
      <c r="G39" s="207"/>
      <c r="H39" s="207"/>
      <c r="I39" s="207"/>
      <c r="J39" s="207"/>
      <c r="K39" s="207"/>
      <c r="L39" s="207"/>
      <c r="M39" s="207"/>
      <c r="N39" s="208"/>
    </row>
    <row r="40" spans="1:14" ht="13.5" customHeight="1">
      <c r="A40" s="58"/>
      <c r="B40" s="46" t="s">
        <v>136</v>
      </c>
      <c r="C40" s="59" t="s">
        <v>137</v>
      </c>
      <c r="D40" s="99">
        <v>12.4</v>
      </c>
      <c r="E40" s="99">
        <v>12.85</v>
      </c>
      <c r="F40" s="99">
        <v>12</v>
      </c>
      <c r="G40" s="99">
        <v>12.14</v>
      </c>
      <c r="H40" s="99">
        <v>12.39</v>
      </c>
      <c r="I40" s="99">
        <v>12</v>
      </c>
      <c r="J40" s="99">
        <v>12.4</v>
      </c>
      <c r="K40" s="100">
        <v>-3.23</v>
      </c>
      <c r="L40" s="97">
        <v>51</v>
      </c>
      <c r="M40" s="98">
        <v>3648775</v>
      </c>
      <c r="N40" s="98">
        <v>44310366.700000003</v>
      </c>
    </row>
    <row r="41" spans="1:14" ht="13.5" customHeight="1">
      <c r="A41" s="58"/>
      <c r="B41" s="46" t="s">
        <v>289</v>
      </c>
      <c r="C41" s="59" t="s">
        <v>290</v>
      </c>
      <c r="D41" s="99">
        <v>9.1</v>
      </c>
      <c r="E41" s="99">
        <v>9.11</v>
      </c>
      <c r="F41" s="99">
        <v>9.1</v>
      </c>
      <c r="G41" s="99">
        <v>9.11</v>
      </c>
      <c r="H41" s="99">
        <v>9.15</v>
      </c>
      <c r="I41" s="99">
        <v>9.11</v>
      </c>
      <c r="J41" s="99">
        <v>9.1199999999999992</v>
      </c>
      <c r="K41" s="100">
        <v>-0.11</v>
      </c>
      <c r="L41" s="97">
        <v>16</v>
      </c>
      <c r="M41" s="98">
        <v>1375000</v>
      </c>
      <c r="N41" s="98">
        <v>12525650</v>
      </c>
    </row>
    <row r="42" spans="1:14" ht="13.5" customHeight="1">
      <c r="A42" s="58"/>
      <c r="B42" s="46" t="s">
        <v>247</v>
      </c>
      <c r="C42" s="59" t="s">
        <v>248</v>
      </c>
      <c r="D42" s="99">
        <v>60</v>
      </c>
      <c r="E42" s="99">
        <v>68</v>
      </c>
      <c r="F42" s="99">
        <v>60</v>
      </c>
      <c r="G42" s="99">
        <v>65.069999999999993</v>
      </c>
      <c r="H42" s="99">
        <v>60.29</v>
      </c>
      <c r="I42" s="99">
        <v>65.010000000000005</v>
      </c>
      <c r="J42" s="99">
        <v>60</v>
      </c>
      <c r="K42" s="100">
        <v>8.3500000000000121</v>
      </c>
      <c r="L42" s="97">
        <v>12</v>
      </c>
      <c r="M42" s="98">
        <v>186135435</v>
      </c>
      <c r="N42" s="98">
        <v>12111832797.35</v>
      </c>
    </row>
    <row r="43" spans="1:14" ht="13.5" customHeight="1">
      <c r="A43" s="58"/>
      <c r="B43" s="46" t="s">
        <v>288</v>
      </c>
      <c r="C43" s="59" t="s">
        <v>287</v>
      </c>
      <c r="D43" s="99">
        <v>9</v>
      </c>
      <c r="E43" s="99">
        <v>9</v>
      </c>
      <c r="F43" s="99">
        <v>9</v>
      </c>
      <c r="G43" s="99">
        <v>9</v>
      </c>
      <c r="H43" s="99">
        <v>8.6</v>
      </c>
      <c r="I43" s="99">
        <v>9</v>
      </c>
      <c r="J43" s="99">
        <v>8.6</v>
      </c>
      <c r="K43" s="100">
        <v>4.6500000000000004</v>
      </c>
      <c r="L43" s="97">
        <v>1</v>
      </c>
      <c r="M43" s="98">
        <v>10000</v>
      </c>
      <c r="N43" s="98">
        <v>90000</v>
      </c>
    </row>
    <row r="44" spans="1:14" ht="13.5" customHeight="1">
      <c r="A44" s="58"/>
      <c r="B44" s="46" t="s">
        <v>298</v>
      </c>
      <c r="C44" s="59" t="s">
        <v>299</v>
      </c>
      <c r="D44" s="99">
        <v>14.1</v>
      </c>
      <c r="E44" s="99">
        <v>14.25</v>
      </c>
      <c r="F44" s="99">
        <v>14</v>
      </c>
      <c r="G44" s="99">
        <v>14.07</v>
      </c>
      <c r="H44" s="99">
        <v>14.25</v>
      </c>
      <c r="I44" s="99">
        <v>14</v>
      </c>
      <c r="J44" s="99">
        <v>14.25</v>
      </c>
      <c r="K44" s="100">
        <v>-1.75</v>
      </c>
      <c r="L44" s="97">
        <v>5</v>
      </c>
      <c r="M44" s="98">
        <v>52291</v>
      </c>
      <c r="N44" s="98">
        <v>735824</v>
      </c>
    </row>
    <row r="45" spans="1:14" ht="13.5" customHeight="1">
      <c r="A45" s="58"/>
      <c r="B45" s="209" t="s">
        <v>91</v>
      </c>
      <c r="C45" s="210"/>
      <c r="D45" s="213"/>
      <c r="E45" s="214"/>
      <c r="F45" s="214"/>
      <c r="G45" s="214"/>
      <c r="H45" s="214"/>
      <c r="I45" s="214"/>
      <c r="J45" s="214"/>
      <c r="K45" s="215"/>
      <c r="L45" s="64">
        <f>SUM(L40:L44)</f>
        <v>85</v>
      </c>
      <c r="M45" s="61">
        <f>SUM(M40:M44)</f>
        <v>191221501</v>
      </c>
      <c r="N45" s="61">
        <f>SUM(N40:N44)</f>
        <v>12169494638.050001</v>
      </c>
    </row>
    <row r="46" spans="1:14" ht="13.5" customHeight="1">
      <c r="A46" s="58"/>
      <c r="B46" s="206" t="s">
        <v>84</v>
      </c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8"/>
    </row>
    <row r="47" spans="1:14" ht="13.5" customHeight="1">
      <c r="A47" s="58"/>
      <c r="B47" s="46" t="s">
        <v>273</v>
      </c>
      <c r="C47" s="59" t="s">
        <v>274</v>
      </c>
      <c r="D47" s="99">
        <v>8</v>
      </c>
      <c r="E47" s="99">
        <v>8</v>
      </c>
      <c r="F47" s="99">
        <v>8</v>
      </c>
      <c r="G47" s="99">
        <v>8</v>
      </c>
      <c r="H47" s="99">
        <v>8.06</v>
      </c>
      <c r="I47" s="99">
        <v>8</v>
      </c>
      <c r="J47" s="99">
        <v>8</v>
      </c>
      <c r="K47" s="100">
        <v>0</v>
      </c>
      <c r="L47" s="97">
        <v>7</v>
      </c>
      <c r="M47" s="98">
        <v>26386</v>
      </c>
      <c r="N47" s="98">
        <v>211088</v>
      </c>
    </row>
    <row r="48" spans="1:14" ht="13.5" customHeight="1">
      <c r="A48" s="58"/>
      <c r="B48" s="46" t="s">
        <v>179</v>
      </c>
      <c r="C48" s="59" t="s">
        <v>180</v>
      </c>
      <c r="D48" s="99">
        <v>5.3</v>
      </c>
      <c r="E48" s="99">
        <v>5.3</v>
      </c>
      <c r="F48" s="99">
        <v>5.3</v>
      </c>
      <c r="G48" s="99">
        <v>5.3</v>
      </c>
      <c r="H48" s="99">
        <v>5.3</v>
      </c>
      <c r="I48" s="99">
        <v>5.3</v>
      </c>
      <c r="J48" s="99">
        <v>5.3</v>
      </c>
      <c r="K48" s="100">
        <v>0</v>
      </c>
      <c r="L48" s="97">
        <v>4</v>
      </c>
      <c r="M48" s="98">
        <v>10908</v>
      </c>
      <c r="N48" s="98">
        <v>57812.4</v>
      </c>
    </row>
    <row r="49" spans="1:14" ht="13.5" customHeight="1">
      <c r="A49" s="58"/>
      <c r="B49" s="46" t="s">
        <v>200</v>
      </c>
      <c r="C49" s="59" t="s">
        <v>201</v>
      </c>
      <c r="D49" s="99">
        <v>10</v>
      </c>
      <c r="E49" s="99">
        <v>10</v>
      </c>
      <c r="F49" s="99">
        <v>10</v>
      </c>
      <c r="G49" s="99">
        <v>10</v>
      </c>
      <c r="H49" s="99">
        <v>10</v>
      </c>
      <c r="I49" s="99">
        <v>10</v>
      </c>
      <c r="J49" s="99">
        <v>10</v>
      </c>
      <c r="K49" s="100">
        <v>0</v>
      </c>
      <c r="L49" s="97">
        <v>1</v>
      </c>
      <c r="M49" s="98">
        <v>900</v>
      </c>
      <c r="N49" s="98">
        <v>9000</v>
      </c>
    </row>
    <row r="50" spans="1:14" ht="13.5" customHeight="1">
      <c r="A50" s="58"/>
      <c r="B50" s="209" t="s">
        <v>183</v>
      </c>
      <c r="C50" s="210"/>
      <c r="D50" s="213"/>
      <c r="E50" s="214"/>
      <c r="F50" s="214"/>
      <c r="G50" s="214"/>
      <c r="H50" s="214"/>
      <c r="I50" s="214"/>
      <c r="J50" s="214"/>
      <c r="K50" s="215"/>
      <c r="L50" s="64">
        <f>SUM(L47:L49)</f>
        <v>12</v>
      </c>
      <c r="M50" s="61">
        <f>SUM(M47:M49)</f>
        <v>38194</v>
      </c>
      <c r="N50" s="61">
        <f>SUM(N47:N49)</f>
        <v>277900.40000000002</v>
      </c>
    </row>
    <row r="51" spans="1:14" s="52" customFormat="1" ht="13.5" customHeight="1">
      <c r="B51" s="66" t="s">
        <v>32</v>
      </c>
      <c r="C51" s="211"/>
      <c r="D51" s="220"/>
      <c r="E51" s="220"/>
      <c r="F51" s="220"/>
      <c r="G51" s="220"/>
      <c r="H51" s="220"/>
      <c r="I51" s="220"/>
      <c r="J51" s="220"/>
      <c r="K51" s="212"/>
      <c r="L51" s="67">
        <f>L50+L45+L38+L31+L22+L18+L25</f>
        <v>1726</v>
      </c>
      <c r="M51" s="67">
        <f>M50+M45+M38+M31+M22+M18+M25</f>
        <v>860960821</v>
      </c>
      <c r="N51" s="67">
        <f>N50+N45+N38+N31+N22+N18+N25</f>
        <v>13674542837.720001</v>
      </c>
    </row>
    <row r="52" spans="1:14" s="52" customFormat="1" ht="22.5" customHeight="1">
      <c r="A52" s="51"/>
      <c r="B52" s="217" t="s">
        <v>310</v>
      </c>
      <c r="C52" s="218"/>
      <c r="D52" s="218"/>
      <c r="E52" s="218"/>
      <c r="F52" s="218"/>
      <c r="G52" s="218"/>
      <c r="H52" s="218"/>
      <c r="I52" s="218"/>
      <c r="J52" s="218"/>
      <c r="K52" s="218"/>
      <c r="L52" s="218"/>
      <c r="M52" s="218"/>
      <c r="N52" s="219"/>
    </row>
    <row r="53" spans="1:14" s="52" customFormat="1" ht="48" customHeight="1">
      <c r="B53" s="53" t="s">
        <v>15</v>
      </c>
      <c r="C53" s="54" t="s">
        <v>20</v>
      </c>
      <c r="D53" s="54" t="s">
        <v>21</v>
      </c>
      <c r="E53" s="54" t="s">
        <v>22</v>
      </c>
      <c r="F53" s="54" t="s">
        <v>23</v>
      </c>
      <c r="G53" s="54" t="s">
        <v>24</v>
      </c>
      <c r="H53" s="54" t="s">
        <v>25</v>
      </c>
      <c r="I53" s="54" t="s">
        <v>19</v>
      </c>
      <c r="J53" s="54" t="s">
        <v>26</v>
      </c>
      <c r="K53" s="55" t="s">
        <v>27</v>
      </c>
      <c r="L53" s="56" t="s">
        <v>28</v>
      </c>
      <c r="M53" s="56" t="s">
        <v>18</v>
      </c>
      <c r="N53" s="57" t="s">
        <v>7</v>
      </c>
    </row>
    <row r="54" spans="1:14" s="52" customFormat="1" ht="12.95" customHeight="1">
      <c r="B54" s="206" t="s">
        <v>29</v>
      </c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8"/>
    </row>
    <row r="55" spans="1:14" ht="12.95" customHeight="1">
      <c r="A55" s="58"/>
      <c r="B55" s="46" t="s">
        <v>291</v>
      </c>
      <c r="C55" s="59" t="s">
        <v>292</v>
      </c>
      <c r="D55" s="99">
        <v>0.23</v>
      </c>
      <c r="E55" s="99">
        <v>0.23</v>
      </c>
      <c r="F55" s="99">
        <v>0.23</v>
      </c>
      <c r="G55" s="99">
        <v>0.23</v>
      </c>
      <c r="H55" s="99">
        <v>0.24</v>
      </c>
      <c r="I55" s="99">
        <v>0.23</v>
      </c>
      <c r="J55" s="99">
        <v>0.24</v>
      </c>
      <c r="K55" s="100">
        <v>-4.17</v>
      </c>
      <c r="L55" s="97">
        <v>2</v>
      </c>
      <c r="M55" s="98">
        <v>151381</v>
      </c>
      <c r="N55" s="98">
        <v>34817.629999999997</v>
      </c>
    </row>
    <row r="56" spans="1:14" ht="12.95" customHeight="1">
      <c r="A56" s="58"/>
      <c r="B56" s="46" t="s">
        <v>175</v>
      </c>
      <c r="C56" s="59" t="s">
        <v>176</v>
      </c>
      <c r="D56" s="99">
        <v>0.56999999999999995</v>
      </c>
      <c r="E56" s="99">
        <v>0.56999999999999995</v>
      </c>
      <c r="F56" s="99">
        <v>0.56999999999999995</v>
      </c>
      <c r="G56" s="99">
        <v>0.56999999999999995</v>
      </c>
      <c r="H56" s="99">
        <v>0.56999999999999995</v>
      </c>
      <c r="I56" s="99">
        <v>0.56999999999999995</v>
      </c>
      <c r="J56" s="99">
        <v>0.56999999999999995</v>
      </c>
      <c r="K56" s="100">
        <v>0</v>
      </c>
      <c r="L56" s="97">
        <v>2</v>
      </c>
      <c r="M56" s="98">
        <v>1253487</v>
      </c>
      <c r="N56" s="98">
        <v>714487.59</v>
      </c>
    </row>
    <row r="57" spans="1:14" ht="12.95" customHeight="1">
      <c r="A57" s="58"/>
      <c r="B57" s="209" t="s">
        <v>88</v>
      </c>
      <c r="C57" s="210"/>
      <c r="D57" s="213"/>
      <c r="E57" s="214"/>
      <c r="F57" s="214"/>
      <c r="G57" s="214"/>
      <c r="H57" s="214"/>
      <c r="I57" s="214"/>
      <c r="J57" s="214"/>
      <c r="K57" s="215"/>
      <c r="L57" s="65">
        <f>SUM(L55:L56)</f>
        <v>4</v>
      </c>
      <c r="M57" s="65">
        <f>SUM(M55:M56)</f>
        <v>1404868</v>
      </c>
      <c r="N57" s="65">
        <f>SUM(N55:N56)</f>
        <v>749305.22</v>
      </c>
    </row>
    <row r="58" spans="1:14" ht="12.95" customHeight="1">
      <c r="A58" s="58"/>
      <c r="B58" s="206" t="s">
        <v>93</v>
      </c>
      <c r="C58" s="207"/>
      <c r="D58" s="207"/>
      <c r="E58" s="207"/>
      <c r="F58" s="207"/>
      <c r="G58" s="207"/>
      <c r="H58" s="207"/>
      <c r="I58" s="207"/>
      <c r="J58" s="207"/>
      <c r="K58" s="207"/>
      <c r="L58" s="207"/>
      <c r="M58" s="207"/>
      <c r="N58" s="208"/>
    </row>
    <row r="59" spans="1:14" ht="12.95" customHeight="1">
      <c r="A59" s="58"/>
      <c r="B59" s="46" t="s">
        <v>229</v>
      </c>
      <c r="C59" s="59" t="s">
        <v>230</v>
      </c>
      <c r="D59" s="99">
        <v>5.2</v>
      </c>
      <c r="E59" s="99">
        <v>5.2</v>
      </c>
      <c r="F59" s="99">
        <v>5.2</v>
      </c>
      <c r="G59" s="99">
        <v>5.2</v>
      </c>
      <c r="H59" s="99">
        <v>5.35</v>
      </c>
      <c r="I59" s="99">
        <v>5.2</v>
      </c>
      <c r="J59" s="99">
        <v>5.35</v>
      </c>
      <c r="K59" s="100">
        <v>-2.8</v>
      </c>
      <c r="L59" s="97">
        <v>2</v>
      </c>
      <c r="M59" s="98">
        <v>1312</v>
      </c>
      <c r="N59" s="98">
        <v>6822.4</v>
      </c>
    </row>
    <row r="60" spans="1:14" ht="12.95" customHeight="1">
      <c r="A60" s="58"/>
      <c r="B60" s="209" t="s">
        <v>293</v>
      </c>
      <c r="C60" s="210"/>
      <c r="D60" s="213"/>
      <c r="E60" s="214"/>
      <c r="F60" s="214"/>
      <c r="G60" s="214"/>
      <c r="H60" s="214"/>
      <c r="I60" s="214"/>
      <c r="J60" s="214"/>
      <c r="K60" s="215"/>
      <c r="L60" s="65">
        <f>L59</f>
        <v>2</v>
      </c>
      <c r="M60" s="65">
        <f t="shared" ref="M60:N60" si="1">M59</f>
        <v>1312</v>
      </c>
      <c r="N60" s="65">
        <f t="shared" si="1"/>
        <v>6822.4</v>
      </c>
    </row>
    <row r="61" spans="1:14" ht="12.95" customHeight="1">
      <c r="A61" s="58"/>
      <c r="B61" s="206" t="s">
        <v>83</v>
      </c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  <c r="N61" s="208"/>
    </row>
    <row r="62" spans="1:14" ht="12.95" customHeight="1">
      <c r="A62" s="58"/>
      <c r="B62" s="46" t="s">
        <v>35</v>
      </c>
      <c r="C62" s="59" t="s">
        <v>36</v>
      </c>
      <c r="D62" s="82">
        <v>2.85</v>
      </c>
      <c r="E62" s="82">
        <v>2.9</v>
      </c>
      <c r="F62" s="82">
        <v>2.8</v>
      </c>
      <c r="G62" s="82">
        <v>2.82</v>
      </c>
      <c r="H62" s="82">
        <v>2.86</v>
      </c>
      <c r="I62" s="82">
        <v>2.8</v>
      </c>
      <c r="J62" s="82">
        <v>2.86</v>
      </c>
      <c r="K62" s="87">
        <v>-2.1</v>
      </c>
      <c r="L62" s="88">
        <v>42</v>
      </c>
      <c r="M62" s="89">
        <v>4248092</v>
      </c>
      <c r="N62" s="89">
        <v>11990749.439999999</v>
      </c>
    </row>
    <row r="63" spans="1:14" ht="12.95" customHeight="1">
      <c r="A63" s="58"/>
      <c r="B63" s="209" t="s">
        <v>90</v>
      </c>
      <c r="C63" s="210"/>
      <c r="D63" s="213"/>
      <c r="E63" s="214"/>
      <c r="F63" s="214"/>
      <c r="G63" s="214"/>
      <c r="H63" s="214"/>
      <c r="I63" s="214"/>
      <c r="J63" s="214"/>
      <c r="K63" s="215"/>
      <c r="L63" s="65">
        <f>SUM(L62:L62)</f>
        <v>42</v>
      </c>
      <c r="M63" s="65">
        <f>SUM(M62:M62)</f>
        <v>4248092</v>
      </c>
      <c r="N63" s="65">
        <f>SUM(N62:N62)</f>
        <v>11990749.439999999</v>
      </c>
    </row>
    <row r="64" spans="1:14" ht="12.95" customHeight="1">
      <c r="A64" s="58"/>
      <c r="B64" s="206" t="s">
        <v>31</v>
      </c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8"/>
    </row>
    <row r="65" spans="1:14" ht="12.95" customHeight="1">
      <c r="A65" s="58"/>
      <c r="B65" s="46" t="s">
        <v>300</v>
      </c>
      <c r="C65" s="59" t="s">
        <v>301</v>
      </c>
      <c r="D65" s="82">
        <v>27.3</v>
      </c>
      <c r="E65" s="82">
        <v>27.3</v>
      </c>
      <c r="F65" s="82">
        <v>27.3</v>
      </c>
      <c r="G65" s="82">
        <v>27.3</v>
      </c>
      <c r="H65" s="82">
        <v>27.3</v>
      </c>
      <c r="I65" s="82">
        <v>27.3</v>
      </c>
      <c r="J65" s="82">
        <v>27.3</v>
      </c>
      <c r="K65" s="87">
        <v>0</v>
      </c>
      <c r="L65" s="88">
        <v>1</v>
      </c>
      <c r="M65" s="89">
        <v>182</v>
      </c>
      <c r="N65" s="89">
        <v>4968.6000000000004</v>
      </c>
    </row>
    <row r="66" spans="1:14" ht="12.95" customHeight="1">
      <c r="A66" s="58"/>
      <c r="B66" s="209" t="s">
        <v>91</v>
      </c>
      <c r="C66" s="210"/>
      <c r="D66" s="213"/>
      <c r="E66" s="214"/>
      <c r="F66" s="214"/>
      <c r="G66" s="214"/>
      <c r="H66" s="214"/>
      <c r="I66" s="214"/>
      <c r="J66" s="214"/>
      <c r="K66" s="215"/>
      <c r="L66" s="65">
        <f>L65</f>
        <v>1</v>
      </c>
      <c r="M66" s="65">
        <f t="shared" ref="M66:N66" si="2">M65</f>
        <v>182</v>
      </c>
      <c r="N66" s="65">
        <f t="shared" si="2"/>
        <v>4968.6000000000004</v>
      </c>
    </row>
    <row r="67" spans="1:14" s="52" customFormat="1" ht="12.95" customHeight="1">
      <c r="B67" s="66" t="s">
        <v>121</v>
      </c>
      <c r="C67" s="211"/>
      <c r="D67" s="220"/>
      <c r="E67" s="220"/>
      <c r="F67" s="220"/>
      <c r="G67" s="220"/>
      <c r="H67" s="220"/>
      <c r="I67" s="220"/>
      <c r="J67" s="220"/>
      <c r="K67" s="212"/>
      <c r="L67" s="67">
        <f>L63++L57+L66+L60</f>
        <v>49</v>
      </c>
      <c r="M67" s="67">
        <f t="shared" ref="M67:N67" si="3">M63++M57+M66+M60</f>
        <v>5654454</v>
      </c>
      <c r="N67" s="67">
        <f t="shared" si="3"/>
        <v>12751845.66</v>
      </c>
    </row>
    <row r="68" spans="1:14" s="52" customFormat="1" ht="22.5" customHeight="1">
      <c r="A68" s="51"/>
      <c r="B68" s="217" t="s">
        <v>309</v>
      </c>
      <c r="C68" s="218"/>
      <c r="D68" s="218"/>
      <c r="E68" s="218"/>
      <c r="F68" s="218"/>
      <c r="G68" s="218"/>
      <c r="H68" s="218"/>
      <c r="I68" s="218"/>
      <c r="J68" s="218"/>
      <c r="K68" s="218"/>
      <c r="L68" s="218"/>
      <c r="M68" s="218"/>
      <c r="N68" s="219"/>
    </row>
    <row r="69" spans="1:14" s="52" customFormat="1" ht="44.25" customHeight="1">
      <c r="B69" s="53" t="s">
        <v>15</v>
      </c>
      <c r="C69" s="54" t="s">
        <v>20</v>
      </c>
      <c r="D69" s="54" t="s">
        <v>21</v>
      </c>
      <c r="E69" s="54" t="s">
        <v>22</v>
      </c>
      <c r="F69" s="54" t="s">
        <v>23</v>
      </c>
      <c r="G69" s="54" t="s">
        <v>24</v>
      </c>
      <c r="H69" s="54" t="s">
        <v>25</v>
      </c>
      <c r="I69" s="54" t="s">
        <v>19</v>
      </c>
      <c r="J69" s="54" t="s">
        <v>26</v>
      </c>
      <c r="K69" s="55" t="s">
        <v>27</v>
      </c>
      <c r="L69" s="56" t="s">
        <v>28</v>
      </c>
      <c r="M69" s="56" t="s">
        <v>18</v>
      </c>
      <c r="N69" s="57" t="s">
        <v>7</v>
      </c>
    </row>
    <row r="70" spans="1:14" ht="12.95" customHeight="1">
      <c r="A70" s="58"/>
      <c r="B70" s="206" t="s">
        <v>82</v>
      </c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8"/>
    </row>
    <row r="71" spans="1:14" ht="12.95" customHeight="1">
      <c r="A71" s="58"/>
      <c r="B71" s="93" t="s">
        <v>194</v>
      </c>
      <c r="C71" s="94" t="s">
        <v>195</v>
      </c>
      <c r="D71" s="90">
        <v>1.41</v>
      </c>
      <c r="E71" s="99">
        <v>1.41</v>
      </c>
      <c r="F71" s="99">
        <v>1.41</v>
      </c>
      <c r="G71" s="99">
        <v>1.41</v>
      </c>
      <c r="H71" s="99">
        <v>1.41</v>
      </c>
      <c r="I71" s="99">
        <v>1.41</v>
      </c>
      <c r="J71" s="99">
        <v>1.41</v>
      </c>
      <c r="K71" s="100">
        <v>0</v>
      </c>
      <c r="L71" s="97">
        <v>2</v>
      </c>
      <c r="M71" s="98">
        <v>94832</v>
      </c>
      <c r="N71" s="98">
        <v>133713.12</v>
      </c>
    </row>
    <row r="72" spans="1:14" ht="12.95" customHeight="1">
      <c r="A72" s="58"/>
      <c r="B72" s="209" t="s">
        <v>90</v>
      </c>
      <c r="C72" s="210"/>
      <c r="D72" s="213"/>
      <c r="E72" s="214"/>
      <c r="F72" s="214"/>
      <c r="G72" s="214"/>
      <c r="H72" s="214"/>
      <c r="I72" s="214"/>
      <c r="J72" s="214"/>
      <c r="K72" s="215"/>
      <c r="L72" s="65">
        <f>SUM(L71:L71)</f>
        <v>2</v>
      </c>
      <c r="M72" s="65">
        <f>SUM(M71:M71)</f>
        <v>94832</v>
      </c>
      <c r="N72" s="65">
        <f>SUM(N71:N71)</f>
        <v>133713.12</v>
      </c>
    </row>
    <row r="73" spans="1:14" ht="12.95" customHeight="1">
      <c r="A73" s="58"/>
      <c r="B73" s="206" t="s">
        <v>83</v>
      </c>
      <c r="C73" s="207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8"/>
    </row>
    <row r="74" spans="1:14" ht="12.95" customHeight="1">
      <c r="A74" s="58"/>
      <c r="B74" s="93" t="s">
        <v>257</v>
      </c>
      <c r="C74" s="94" t="s">
        <v>258</v>
      </c>
      <c r="D74" s="90">
        <v>1.63</v>
      </c>
      <c r="E74" s="99">
        <v>1.63</v>
      </c>
      <c r="F74" s="99">
        <v>1.63</v>
      </c>
      <c r="G74" s="99">
        <v>1.63</v>
      </c>
      <c r="H74" s="99">
        <v>1.64</v>
      </c>
      <c r="I74" s="99">
        <v>1.63</v>
      </c>
      <c r="J74" s="99">
        <v>1.63</v>
      </c>
      <c r="K74" s="100">
        <v>0</v>
      </c>
      <c r="L74" s="97">
        <v>1</v>
      </c>
      <c r="M74" s="98">
        <v>1219</v>
      </c>
      <c r="N74" s="98">
        <v>1986.97</v>
      </c>
    </row>
    <row r="75" spans="1:14" ht="12.95" customHeight="1">
      <c r="A75" s="58"/>
      <c r="B75" s="93" t="s">
        <v>206</v>
      </c>
      <c r="C75" s="94" t="s">
        <v>207</v>
      </c>
      <c r="D75" s="90">
        <v>1.9</v>
      </c>
      <c r="E75" s="99">
        <v>1.9</v>
      </c>
      <c r="F75" s="99">
        <v>1.9</v>
      </c>
      <c r="G75" s="99">
        <v>1.9</v>
      </c>
      <c r="H75" s="99">
        <v>1.9</v>
      </c>
      <c r="I75" s="99">
        <v>1.9</v>
      </c>
      <c r="J75" s="99">
        <v>1.9</v>
      </c>
      <c r="K75" s="100">
        <v>0</v>
      </c>
      <c r="L75" s="97">
        <v>1</v>
      </c>
      <c r="M75" s="98">
        <v>999800</v>
      </c>
      <c r="N75" s="98">
        <v>1899620</v>
      </c>
    </row>
    <row r="76" spans="1:14" ht="12.95" customHeight="1">
      <c r="A76" s="58"/>
      <c r="B76" s="93" t="s">
        <v>38</v>
      </c>
      <c r="C76" s="94" t="s">
        <v>39</v>
      </c>
      <c r="D76" s="90">
        <v>1.35</v>
      </c>
      <c r="E76" s="99">
        <v>1.45</v>
      </c>
      <c r="F76" s="99">
        <v>1.33</v>
      </c>
      <c r="G76" s="99">
        <v>1.34</v>
      </c>
      <c r="H76" s="99">
        <v>1.33</v>
      </c>
      <c r="I76" s="99">
        <v>1.33</v>
      </c>
      <c r="J76" s="99">
        <v>1.34</v>
      </c>
      <c r="K76" s="100">
        <v>-0.75</v>
      </c>
      <c r="L76" s="97">
        <v>16</v>
      </c>
      <c r="M76" s="98">
        <v>6283000</v>
      </c>
      <c r="N76" s="98">
        <v>8448150</v>
      </c>
    </row>
    <row r="77" spans="1:14" ht="12.95" customHeight="1">
      <c r="A77" s="58"/>
      <c r="B77" s="209" t="s">
        <v>90</v>
      </c>
      <c r="C77" s="210"/>
      <c r="D77" s="213"/>
      <c r="E77" s="214"/>
      <c r="F77" s="214"/>
      <c r="G77" s="214"/>
      <c r="H77" s="214"/>
      <c r="I77" s="214"/>
      <c r="J77" s="214"/>
      <c r="K77" s="215"/>
      <c r="L77" s="65">
        <f>SUM(L74:L76)</f>
        <v>18</v>
      </c>
      <c r="M77" s="65">
        <f>SUM(M74:M76)</f>
        <v>7284019</v>
      </c>
      <c r="N77" s="65">
        <f>SUM(N74:N76)</f>
        <v>10349756.970000001</v>
      </c>
    </row>
    <row r="78" spans="1:14" ht="12.95" customHeight="1">
      <c r="A78" s="58"/>
      <c r="B78" s="206" t="s">
        <v>31</v>
      </c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8"/>
    </row>
    <row r="79" spans="1:14" ht="12.95" customHeight="1">
      <c r="A79" s="58"/>
      <c r="B79" s="93" t="s">
        <v>227</v>
      </c>
      <c r="C79" s="94" t="s">
        <v>228</v>
      </c>
      <c r="D79" s="77">
        <v>18.7</v>
      </c>
      <c r="E79" s="77">
        <v>18.8</v>
      </c>
      <c r="F79" s="77">
        <v>18.5</v>
      </c>
      <c r="G79" s="82">
        <v>18.62</v>
      </c>
      <c r="H79" s="82">
        <v>18.64</v>
      </c>
      <c r="I79" s="82">
        <v>18.5</v>
      </c>
      <c r="J79" s="77">
        <v>18.649999999999999</v>
      </c>
      <c r="K79" s="78">
        <v>-0.80428954423591437</v>
      </c>
      <c r="L79" s="79">
        <v>35</v>
      </c>
      <c r="M79" s="80">
        <v>316759484</v>
      </c>
      <c r="N79" s="80">
        <v>5898063000.2299995</v>
      </c>
    </row>
    <row r="80" spans="1:14" ht="12.95" customHeight="1">
      <c r="A80" s="58"/>
      <c r="B80" s="209" t="s">
        <v>91</v>
      </c>
      <c r="C80" s="210"/>
      <c r="D80" s="213"/>
      <c r="E80" s="214"/>
      <c r="F80" s="214"/>
      <c r="G80" s="214"/>
      <c r="H80" s="214"/>
      <c r="I80" s="214"/>
      <c r="J80" s="214"/>
      <c r="K80" s="215"/>
      <c r="L80" s="65">
        <f>L79</f>
        <v>35</v>
      </c>
      <c r="M80" s="65">
        <f t="shared" ref="M80:N80" si="4">M79</f>
        <v>316759484</v>
      </c>
      <c r="N80" s="65">
        <f t="shared" si="4"/>
        <v>5898063000.2299995</v>
      </c>
    </row>
    <row r="81" spans="1:14" ht="12.95" customHeight="1">
      <c r="A81" s="58"/>
      <c r="B81" s="206" t="s">
        <v>84</v>
      </c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8"/>
    </row>
    <row r="82" spans="1:14" ht="12.95" customHeight="1">
      <c r="A82" s="58"/>
      <c r="B82" s="46" t="s">
        <v>190</v>
      </c>
      <c r="C82" s="59" t="s">
        <v>191</v>
      </c>
      <c r="D82" s="63">
        <v>6.69</v>
      </c>
      <c r="E82" s="77">
        <v>6.84</v>
      </c>
      <c r="F82" s="77">
        <v>6.68</v>
      </c>
      <c r="G82" s="77">
        <v>6.72</v>
      </c>
      <c r="H82" s="77">
        <v>6.61</v>
      </c>
      <c r="I82" s="77">
        <v>6.84</v>
      </c>
      <c r="J82" s="77">
        <v>6.69</v>
      </c>
      <c r="K82" s="100">
        <v>2.2400000000000002</v>
      </c>
      <c r="L82" s="79">
        <v>60</v>
      </c>
      <c r="M82" s="80">
        <v>10984774</v>
      </c>
      <c r="N82" s="80">
        <v>73869612</v>
      </c>
    </row>
    <row r="83" spans="1:14" ht="12.95" customHeight="1">
      <c r="A83" s="58"/>
      <c r="B83" s="209" t="s">
        <v>183</v>
      </c>
      <c r="C83" s="210"/>
      <c r="D83" s="213"/>
      <c r="E83" s="214"/>
      <c r="F83" s="214"/>
      <c r="G83" s="214"/>
      <c r="H83" s="214"/>
      <c r="I83" s="214"/>
      <c r="J83" s="214"/>
      <c r="K83" s="215"/>
      <c r="L83" s="64">
        <f>L82</f>
        <v>60</v>
      </c>
      <c r="M83" s="64">
        <f t="shared" ref="M83:N83" si="5">M82</f>
        <v>10984774</v>
      </c>
      <c r="N83" s="80">
        <f t="shared" si="5"/>
        <v>73869612</v>
      </c>
    </row>
    <row r="84" spans="1:14" s="52" customFormat="1" ht="12.95" customHeight="1">
      <c r="B84" s="66" t="s">
        <v>70</v>
      </c>
      <c r="C84" s="211"/>
      <c r="D84" s="220"/>
      <c r="E84" s="220"/>
      <c r="F84" s="220"/>
      <c r="G84" s="220"/>
      <c r="H84" s="220"/>
      <c r="I84" s="220"/>
      <c r="J84" s="220"/>
      <c r="K84" s="212"/>
      <c r="L84" s="67">
        <f>L83+L80+L77+L72</f>
        <v>115</v>
      </c>
      <c r="M84" s="67">
        <f>M83+M80+M77+M72</f>
        <v>335123109</v>
      </c>
      <c r="N84" s="67">
        <f>N83+N80+N77+N72</f>
        <v>5982416082.3199997</v>
      </c>
    </row>
    <row r="85" spans="1:14" s="52" customFormat="1" ht="12.95" customHeight="1">
      <c r="B85" s="66" t="s">
        <v>40</v>
      </c>
      <c r="C85" s="211"/>
      <c r="D85" s="220"/>
      <c r="E85" s="220"/>
      <c r="F85" s="220"/>
      <c r="G85" s="220"/>
      <c r="H85" s="220"/>
      <c r="I85" s="220"/>
      <c r="J85" s="220"/>
      <c r="K85" s="212"/>
      <c r="L85" s="67">
        <f>L84+L67+L51</f>
        <v>1890</v>
      </c>
      <c r="M85" s="67">
        <f>M84+M67+M51</f>
        <v>1201738384</v>
      </c>
      <c r="N85" s="67">
        <f>N84+N67+N51</f>
        <v>19669710765.700001</v>
      </c>
    </row>
    <row r="86" spans="1:14" ht="12.95" customHeight="1">
      <c r="A86" s="58"/>
      <c r="N86" s="71"/>
    </row>
    <row r="87" spans="1:14" s="52" customFormat="1" ht="18.75" customHeight="1">
      <c r="B87" s="58"/>
      <c r="C87" s="68"/>
      <c r="D87" s="58"/>
      <c r="E87" s="58"/>
      <c r="F87" s="58"/>
      <c r="G87" s="58"/>
      <c r="H87" s="58"/>
      <c r="I87" s="58"/>
      <c r="J87" s="69"/>
      <c r="K87" s="70"/>
      <c r="L87" s="71"/>
      <c r="M87" s="71"/>
      <c r="N87" s="72"/>
    </row>
    <row r="88" spans="1:14" s="52" customFormat="1" ht="18.75" customHeight="1">
      <c r="B88" s="58"/>
      <c r="C88" s="68"/>
      <c r="D88" s="58"/>
      <c r="E88" s="58"/>
      <c r="F88" s="58"/>
      <c r="G88" s="58"/>
      <c r="H88" s="58"/>
      <c r="I88" s="58"/>
      <c r="J88" s="69"/>
      <c r="K88" s="70"/>
      <c r="L88" s="71"/>
      <c r="M88" s="71"/>
      <c r="N88" s="72"/>
    </row>
    <row r="89" spans="1:14" ht="12.95" customHeight="1">
      <c r="A89" s="58"/>
    </row>
  </sheetData>
  <mergeCells count="52">
    <mergeCell ref="B52:N52"/>
    <mergeCell ref="B54:N54"/>
    <mergeCell ref="B57:C57"/>
    <mergeCell ref="D57:K57"/>
    <mergeCell ref="B32:N32"/>
    <mergeCell ref="D38:K38"/>
    <mergeCell ref="B38:C38"/>
    <mergeCell ref="C51:K51"/>
    <mergeCell ref="B39:N39"/>
    <mergeCell ref="D45:K45"/>
    <mergeCell ref="B45:C45"/>
    <mergeCell ref="B46:N46"/>
    <mergeCell ref="B50:C50"/>
    <mergeCell ref="D50:K50"/>
    <mergeCell ref="C85:K85"/>
    <mergeCell ref="B68:N68"/>
    <mergeCell ref="C84:K84"/>
    <mergeCell ref="B73:N73"/>
    <mergeCell ref="B77:C77"/>
    <mergeCell ref="D77:K77"/>
    <mergeCell ref="B81:N81"/>
    <mergeCell ref="B83:C83"/>
    <mergeCell ref="D83:K83"/>
    <mergeCell ref="B80:C80"/>
    <mergeCell ref="D80:K80"/>
    <mergeCell ref="B78:N78"/>
    <mergeCell ref="B70:N70"/>
    <mergeCell ref="B72:C72"/>
    <mergeCell ref="D72:K72"/>
    <mergeCell ref="B1:N1"/>
    <mergeCell ref="B3:N3"/>
    <mergeCell ref="B18:C18"/>
    <mergeCell ref="D18:K18"/>
    <mergeCell ref="B19:N19"/>
    <mergeCell ref="B22:C22"/>
    <mergeCell ref="D22:K22"/>
    <mergeCell ref="B26:N26"/>
    <mergeCell ref="B31:C31"/>
    <mergeCell ref="D31:K31"/>
    <mergeCell ref="B23:N23"/>
    <mergeCell ref="B25:C25"/>
    <mergeCell ref="D25:K25"/>
    <mergeCell ref="B61:N61"/>
    <mergeCell ref="B58:N58"/>
    <mergeCell ref="B60:C60"/>
    <mergeCell ref="C67:K67"/>
    <mergeCell ref="B63:C63"/>
    <mergeCell ref="D63:K63"/>
    <mergeCell ref="B64:N64"/>
    <mergeCell ref="B66:C66"/>
    <mergeCell ref="D66:K66"/>
    <mergeCell ref="D60:K60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1"/>
  <sheetViews>
    <sheetView topLeftCell="A9" zoomScale="130" zoomScaleNormal="130" workbookViewId="0">
      <selection activeCell="J29" sqref="J29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21" t="s">
        <v>307</v>
      </c>
      <c r="B1" s="221"/>
      <c r="C1" s="221"/>
      <c r="D1" s="221"/>
    </row>
    <row r="2" spans="1:4" ht="24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2.6" customHeight="1">
      <c r="A3" s="222" t="s">
        <v>29</v>
      </c>
      <c r="B3" s="223"/>
      <c r="C3" s="223"/>
      <c r="D3" s="224"/>
    </row>
    <row r="4" spans="1:4" ht="12.6" customHeight="1">
      <c r="A4" s="46" t="s">
        <v>213</v>
      </c>
      <c r="B4" s="59" t="s">
        <v>212</v>
      </c>
      <c r="C4" s="99">
        <v>0.27</v>
      </c>
      <c r="D4" s="99">
        <v>0.27</v>
      </c>
    </row>
    <row r="5" spans="1:4" ht="12.6" customHeight="1">
      <c r="A5" s="46" t="s">
        <v>165</v>
      </c>
      <c r="B5" s="59" t="s">
        <v>166</v>
      </c>
      <c r="C5" s="99">
        <v>0.24</v>
      </c>
      <c r="D5" s="99">
        <v>0.24</v>
      </c>
    </row>
    <row r="6" spans="1:4" ht="12.6" customHeight="1">
      <c r="A6" s="46" t="s">
        <v>220</v>
      </c>
      <c r="B6" s="59" t="s">
        <v>148</v>
      </c>
      <c r="C6" s="99">
        <v>0.17</v>
      </c>
      <c r="D6" s="99">
        <v>1.7000000000000001E-2</v>
      </c>
    </row>
    <row r="7" spans="1:4" ht="12.6" customHeight="1">
      <c r="A7" s="46" t="s">
        <v>221</v>
      </c>
      <c r="B7" s="59" t="s">
        <v>222</v>
      </c>
      <c r="C7" s="99">
        <v>1.1000000000000001</v>
      </c>
      <c r="D7" s="99">
        <v>1.1000000000000001</v>
      </c>
    </row>
    <row r="8" spans="1:4" ht="12.6" customHeight="1">
      <c r="A8" s="46" t="s">
        <v>163</v>
      </c>
      <c r="B8" s="59" t="s">
        <v>164</v>
      </c>
      <c r="C8" s="99">
        <v>0.95</v>
      </c>
      <c r="D8" s="99">
        <v>0.95</v>
      </c>
    </row>
    <row r="9" spans="1:4" ht="12.6" customHeight="1">
      <c r="A9" s="46" t="s">
        <v>153</v>
      </c>
      <c r="B9" s="59" t="s">
        <v>154</v>
      </c>
      <c r="C9" s="47">
        <v>2.2000000000000002</v>
      </c>
      <c r="D9" s="47">
        <v>2.2000000000000002</v>
      </c>
    </row>
    <row r="10" spans="1:4" ht="12.6" customHeight="1">
      <c r="A10" s="225" t="s">
        <v>93</v>
      </c>
      <c r="B10" s="226"/>
      <c r="C10" s="226"/>
      <c r="D10" s="227"/>
    </row>
    <row r="11" spans="1:4" ht="12.6" customHeight="1">
      <c r="A11" s="46" t="s">
        <v>181</v>
      </c>
      <c r="B11" s="59" t="s">
        <v>182</v>
      </c>
      <c r="C11" s="77">
        <v>0.45</v>
      </c>
      <c r="D11" s="77">
        <v>0.45</v>
      </c>
    </row>
    <row r="12" spans="1:4" ht="12.6" customHeight="1">
      <c r="A12" s="46" t="s">
        <v>277</v>
      </c>
      <c r="B12" s="59" t="s">
        <v>278</v>
      </c>
      <c r="C12" s="77">
        <v>0.78</v>
      </c>
      <c r="D12" s="77">
        <v>0.78</v>
      </c>
    </row>
    <row r="13" spans="1:4" ht="12.6" customHeight="1">
      <c r="A13" s="225" t="s">
        <v>82</v>
      </c>
      <c r="B13" s="226"/>
      <c r="C13" s="226"/>
      <c r="D13" s="227"/>
    </row>
    <row r="14" spans="1:4" ht="12.6" customHeight="1">
      <c r="A14" s="46" t="s">
        <v>177</v>
      </c>
      <c r="B14" s="59" t="s">
        <v>178</v>
      </c>
      <c r="C14" s="77">
        <v>0.71</v>
      </c>
      <c r="D14" s="77">
        <v>0.71</v>
      </c>
    </row>
    <row r="15" spans="1:4" ht="12.6" customHeight="1">
      <c r="A15" s="46" t="s">
        <v>95</v>
      </c>
      <c r="B15" s="59" t="s">
        <v>94</v>
      </c>
      <c r="C15" s="99">
        <v>7.01</v>
      </c>
      <c r="D15" s="99">
        <v>7.01</v>
      </c>
    </row>
    <row r="16" spans="1:4" ht="12.6" customHeight="1">
      <c r="A16" s="225" t="s">
        <v>83</v>
      </c>
      <c r="B16" s="226"/>
      <c r="C16" s="226"/>
      <c r="D16" s="227"/>
    </row>
    <row r="17" spans="1:4" ht="12.6" customHeight="1">
      <c r="A17" s="46" t="s">
        <v>149</v>
      </c>
      <c r="B17" s="59" t="s">
        <v>124</v>
      </c>
      <c r="C17" s="77">
        <v>2.35</v>
      </c>
      <c r="D17" s="77">
        <v>2.35</v>
      </c>
    </row>
    <row r="18" spans="1:4" ht="12.6" customHeight="1">
      <c r="A18" s="46" t="s">
        <v>161</v>
      </c>
      <c r="B18" s="59" t="s">
        <v>162</v>
      </c>
      <c r="C18" s="77">
        <v>1.2</v>
      </c>
      <c r="D18" s="77">
        <v>1.2</v>
      </c>
    </row>
    <row r="19" spans="1:4" ht="12.6" customHeight="1">
      <c r="A19" s="46" t="s">
        <v>96</v>
      </c>
      <c r="B19" s="59" t="s">
        <v>97</v>
      </c>
      <c r="C19" s="99">
        <v>5.6</v>
      </c>
      <c r="D19" s="115">
        <v>5.6</v>
      </c>
    </row>
    <row r="20" spans="1:4" ht="12.6" customHeight="1">
      <c r="A20" s="46" t="s">
        <v>110</v>
      </c>
      <c r="B20" s="59" t="s">
        <v>111</v>
      </c>
      <c r="C20" s="77">
        <v>2</v>
      </c>
      <c r="D20" s="77">
        <v>2</v>
      </c>
    </row>
    <row r="21" spans="1:4" ht="12.6" customHeight="1">
      <c r="A21" s="222" t="s">
        <v>31</v>
      </c>
      <c r="B21" s="223" t="s">
        <v>31</v>
      </c>
      <c r="C21" s="223"/>
      <c r="D21" s="224"/>
    </row>
    <row r="22" spans="1:4" ht="12.6" customHeight="1">
      <c r="A22" s="46" t="s">
        <v>214</v>
      </c>
      <c r="B22" s="59" t="s">
        <v>215</v>
      </c>
      <c r="C22" s="99">
        <v>103</v>
      </c>
      <c r="D22" s="99">
        <v>103</v>
      </c>
    </row>
    <row r="23" spans="1:4" ht="12.6" customHeight="1">
      <c r="A23" s="222" t="s">
        <v>84</v>
      </c>
      <c r="B23" s="223"/>
      <c r="C23" s="223"/>
      <c r="D23" s="224"/>
    </row>
    <row r="24" spans="1:4" ht="12.6" customHeight="1">
      <c r="A24" s="46" t="s">
        <v>86</v>
      </c>
      <c r="B24" s="59" t="s">
        <v>43</v>
      </c>
      <c r="C24" s="99">
        <v>0.36</v>
      </c>
      <c r="D24" s="99">
        <v>0.36</v>
      </c>
    </row>
    <row r="25" spans="1:4" ht="12.6" customHeight="1">
      <c r="A25" s="46" t="s">
        <v>279</v>
      </c>
      <c r="B25" s="59" t="s">
        <v>280</v>
      </c>
      <c r="C25" s="99">
        <v>5.99</v>
      </c>
      <c r="D25" s="99">
        <v>5.99</v>
      </c>
    </row>
    <row r="26" spans="1:4" ht="12.6" customHeight="1">
      <c r="A26" s="46" t="s">
        <v>173</v>
      </c>
      <c r="B26" s="59" t="s">
        <v>174</v>
      </c>
      <c r="C26" s="99">
        <v>2.11</v>
      </c>
      <c r="D26" s="99">
        <v>2.11</v>
      </c>
    </row>
    <row r="27" spans="1:4" ht="24" customHeight="1">
      <c r="A27" s="73" t="s">
        <v>41</v>
      </c>
      <c r="B27" s="73" t="s">
        <v>20</v>
      </c>
      <c r="C27" s="73" t="s">
        <v>92</v>
      </c>
      <c r="D27" s="73" t="s">
        <v>19</v>
      </c>
    </row>
    <row r="28" spans="1:4" ht="12.6" customHeight="1">
      <c r="A28" s="225" t="s">
        <v>29</v>
      </c>
      <c r="B28" s="226"/>
      <c r="C28" s="226"/>
      <c r="D28" s="227"/>
    </row>
    <row r="29" spans="1:4" ht="12.6" customHeight="1">
      <c r="A29" s="46" t="s">
        <v>203</v>
      </c>
      <c r="B29" s="59" t="s">
        <v>202</v>
      </c>
      <c r="C29" s="99">
        <v>0.2</v>
      </c>
      <c r="D29" s="99">
        <v>0.2</v>
      </c>
    </row>
    <row r="30" spans="1:4" ht="12.6" customHeight="1">
      <c r="A30" s="46" t="s">
        <v>171</v>
      </c>
      <c r="B30" s="59" t="s">
        <v>172</v>
      </c>
      <c r="C30" s="99">
        <v>1.01</v>
      </c>
      <c r="D30" s="99">
        <v>1.01</v>
      </c>
    </row>
    <row r="31" spans="1:4" ht="12.6" customHeight="1">
      <c r="A31" s="46" t="s">
        <v>285</v>
      </c>
      <c r="B31" s="59" t="s">
        <v>286</v>
      </c>
      <c r="C31" s="99">
        <v>0.3</v>
      </c>
      <c r="D31" s="99">
        <v>0.3</v>
      </c>
    </row>
    <row r="32" spans="1:4" ht="12.6" customHeight="1">
      <c r="A32" s="105" t="s">
        <v>275</v>
      </c>
      <c r="B32" s="106" t="s">
        <v>276</v>
      </c>
      <c r="C32" s="99">
        <v>1.05</v>
      </c>
      <c r="D32" s="99">
        <v>1.05</v>
      </c>
    </row>
    <row r="33" spans="1:4" ht="12.6" customHeight="1">
      <c r="A33" s="105" t="s">
        <v>267</v>
      </c>
      <c r="B33" s="106" t="s">
        <v>268</v>
      </c>
      <c r="C33" s="99">
        <v>0.09</v>
      </c>
      <c r="D33" s="99">
        <v>0.09</v>
      </c>
    </row>
    <row r="34" spans="1:4" ht="12.6" customHeight="1">
      <c r="A34" s="46" t="s">
        <v>253</v>
      </c>
      <c r="B34" s="59" t="s">
        <v>254</v>
      </c>
      <c r="C34" s="99">
        <v>1</v>
      </c>
      <c r="D34" s="99">
        <v>1</v>
      </c>
    </row>
    <row r="35" spans="1:4" ht="12.6" customHeight="1">
      <c r="A35" s="46" t="s">
        <v>249</v>
      </c>
      <c r="B35" s="59" t="s">
        <v>250</v>
      </c>
      <c r="C35" s="82">
        <v>0.85</v>
      </c>
      <c r="D35" s="77">
        <v>0.85</v>
      </c>
    </row>
    <row r="36" spans="1:4" ht="12.6" customHeight="1">
      <c r="A36" s="46" t="s">
        <v>123</v>
      </c>
      <c r="B36" s="59" t="s">
        <v>122</v>
      </c>
      <c r="C36" s="82">
        <v>1</v>
      </c>
      <c r="D36" s="82">
        <v>1</v>
      </c>
    </row>
    <row r="37" spans="1:4" ht="12.6" customHeight="1">
      <c r="A37" s="46" t="s">
        <v>235</v>
      </c>
      <c r="B37" s="59" t="s">
        <v>236</v>
      </c>
      <c r="C37" s="82">
        <v>1</v>
      </c>
      <c r="D37" s="90">
        <v>1</v>
      </c>
    </row>
    <row r="38" spans="1:4" ht="12.6" customHeight="1">
      <c r="A38" s="85" t="s">
        <v>216</v>
      </c>
      <c r="B38" s="86" t="s">
        <v>217</v>
      </c>
      <c r="C38" s="82">
        <v>1</v>
      </c>
      <c r="D38" s="82">
        <v>1</v>
      </c>
    </row>
    <row r="39" spans="1:4" ht="12.6" customHeight="1">
      <c r="A39" s="46" t="s">
        <v>186</v>
      </c>
      <c r="B39" s="59" t="s">
        <v>187</v>
      </c>
      <c r="C39" s="82">
        <v>0.75</v>
      </c>
      <c r="D39" s="82">
        <v>0.75</v>
      </c>
    </row>
    <row r="40" spans="1:4" ht="12.6" customHeight="1">
      <c r="A40" s="46" t="s">
        <v>144</v>
      </c>
      <c r="B40" s="59" t="s">
        <v>145</v>
      </c>
      <c r="C40" s="82">
        <v>1</v>
      </c>
      <c r="D40" s="82">
        <v>1</v>
      </c>
    </row>
    <row r="41" spans="1:4" ht="12.6" customHeight="1">
      <c r="A41" s="46" t="s">
        <v>98</v>
      </c>
      <c r="B41" s="59" t="s">
        <v>99</v>
      </c>
      <c r="C41" s="82">
        <v>0.94</v>
      </c>
      <c r="D41" s="82">
        <v>0.94</v>
      </c>
    </row>
    <row r="42" spans="1:4" ht="12.6" customHeight="1">
      <c r="A42" s="83" t="s">
        <v>208</v>
      </c>
      <c r="B42" s="84" t="s">
        <v>209</v>
      </c>
      <c r="C42" s="82">
        <v>1</v>
      </c>
      <c r="D42" s="82">
        <v>1</v>
      </c>
    </row>
    <row r="43" spans="1:4" ht="12.6" customHeight="1">
      <c r="A43" s="46" t="s">
        <v>140</v>
      </c>
      <c r="B43" s="59" t="s">
        <v>141</v>
      </c>
      <c r="C43" s="99">
        <v>0.1</v>
      </c>
      <c r="D43" s="99">
        <v>0.1</v>
      </c>
    </row>
    <row r="44" spans="1:4" ht="12.6" customHeight="1">
      <c r="A44" s="105" t="s">
        <v>259</v>
      </c>
      <c r="B44" s="106" t="s">
        <v>260</v>
      </c>
      <c r="C44" s="99">
        <v>1</v>
      </c>
      <c r="D44" s="99">
        <v>1</v>
      </c>
    </row>
    <row r="45" spans="1:4" ht="12.6" customHeight="1">
      <c r="A45" s="225" t="s">
        <v>93</v>
      </c>
      <c r="B45" s="226"/>
      <c r="C45" s="226"/>
      <c r="D45" s="227"/>
    </row>
    <row r="46" spans="1:4" ht="12.6" customHeight="1">
      <c r="A46" s="46" t="s">
        <v>225</v>
      </c>
      <c r="B46" s="59" t="s">
        <v>226</v>
      </c>
      <c r="C46" s="99">
        <v>0.82</v>
      </c>
      <c r="D46" s="99">
        <v>0.82</v>
      </c>
    </row>
    <row r="47" spans="1:4" ht="12.6" customHeight="1">
      <c r="A47" s="225" t="s">
        <v>82</v>
      </c>
      <c r="B47" s="226"/>
      <c r="C47" s="226"/>
      <c r="D47" s="227"/>
    </row>
    <row r="48" spans="1:4" ht="12.6" customHeight="1">
      <c r="A48" s="46" t="s">
        <v>33</v>
      </c>
      <c r="B48" s="59" t="s">
        <v>34</v>
      </c>
      <c r="C48" s="99">
        <v>1.67</v>
      </c>
      <c r="D48" s="99">
        <v>1.68</v>
      </c>
    </row>
    <row r="49" spans="1:4" ht="12.6" customHeight="1">
      <c r="A49" s="225" t="s">
        <v>152</v>
      </c>
      <c r="B49" s="226"/>
      <c r="C49" s="226"/>
      <c r="D49" s="227"/>
    </row>
    <row r="50" spans="1:4" ht="12.6" customHeight="1">
      <c r="A50" s="46" t="s">
        <v>151</v>
      </c>
      <c r="B50" s="59" t="s">
        <v>150</v>
      </c>
      <c r="C50" s="99">
        <v>0.69</v>
      </c>
      <c r="D50" s="99">
        <v>0.69</v>
      </c>
    </row>
    <row r="51" spans="1:4" ht="12.6" customHeight="1">
      <c r="A51" s="46" t="s">
        <v>252</v>
      </c>
      <c r="B51" s="59" t="s">
        <v>251</v>
      </c>
      <c r="C51" s="77">
        <v>1.26</v>
      </c>
      <c r="D51" s="77">
        <v>1.26</v>
      </c>
    </row>
    <row r="52" spans="1:4" ht="12.6" customHeight="1">
      <c r="A52" s="225" t="s">
        <v>83</v>
      </c>
      <c r="B52" s="226"/>
      <c r="C52" s="226"/>
      <c r="D52" s="227"/>
    </row>
    <row r="53" spans="1:4" ht="12.6" customHeight="1">
      <c r="A53" s="105" t="s">
        <v>303</v>
      </c>
      <c r="B53" s="106" t="s">
        <v>302</v>
      </c>
      <c r="C53" s="99">
        <v>100</v>
      </c>
      <c r="D53" s="99">
        <v>100</v>
      </c>
    </row>
    <row r="54" spans="1:4" ht="12.6" customHeight="1">
      <c r="A54" s="46" t="s">
        <v>87</v>
      </c>
      <c r="B54" s="59" t="s">
        <v>37</v>
      </c>
      <c r="C54" s="82">
        <v>1</v>
      </c>
      <c r="D54" s="82">
        <v>1</v>
      </c>
    </row>
    <row r="55" spans="1:4" ht="12.6" customHeight="1">
      <c r="A55" s="46" t="s">
        <v>262</v>
      </c>
      <c r="B55" s="59" t="s">
        <v>261</v>
      </c>
      <c r="C55" s="82">
        <v>2.86</v>
      </c>
      <c r="D55" s="82">
        <v>2.86</v>
      </c>
    </row>
    <row r="56" spans="1:4" ht="24" customHeight="1">
      <c r="A56" s="73" t="s">
        <v>41</v>
      </c>
      <c r="B56" s="73" t="s">
        <v>20</v>
      </c>
      <c r="C56" s="73" t="s">
        <v>92</v>
      </c>
      <c r="D56" s="73" t="s">
        <v>19</v>
      </c>
    </row>
    <row r="57" spans="1:4" ht="12.6" customHeight="1">
      <c r="A57" s="225" t="s">
        <v>82</v>
      </c>
      <c r="B57" s="226"/>
      <c r="C57" s="226"/>
      <c r="D57" s="227"/>
    </row>
    <row r="58" spans="1:4">
      <c r="A58" s="46" t="s">
        <v>85</v>
      </c>
      <c r="B58" s="59" t="s">
        <v>42</v>
      </c>
      <c r="C58" s="99">
        <v>1.74</v>
      </c>
      <c r="D58" s="99">
        <v>1.75</v>
      </c>
    </row>
    <row r="59" spans="1:4" ht="12.6" customHeight="1">
      <c r="A59" s="225" t="s">
        <v>83</v>
      </c>
      <c r="B59" s="226"/>
      <c r="C59" s="226"/>
      <c r="D59" s="227"/>
    </row>
    <row r="60" spans="1:4">
      <c r="A60" s="93" t="s">
        <v>146</v>
      </c>
      <c r="B60" s="94" t="s">
        <v>147</v>
      </c>
      <c r="C60" s="90">
        <v>1.7</v>
      </c>
      <c r="D60" s="99">
        <v>1.7</v>
      </c>
    </row>
    <row r="61" spans="1:4">
      <c r="A61" s="93" t="s">
        <v>100</v>
      </c>
      <c r="B61" s="94" t="s">
        <v>101</v>
      </c>
      <c r="C61" s="90">
        <v>1.65</v>
      </c>
      <c r="D61" s="99">
        <v>1.65</v>
      </c>
    </row>
  </sheetData>
  <mergeCells count="14">
    <mergeCell ref="A59:D59"/>
    <mergeCell ref="A49:D49"/>
    <mergeCell ref="A52:D52"/>
    <mergeCell ref="A10:D10"/>
    <mergeCell ref="A45:D45"/>
    <mergeCell ref="A57:D57"/>
    <mergeCell ref="A47:D47"/>
    <mergeCell ref="A1:D1"/>
    <mergeCell ref="A3:D3"/>
    <mergeCell ref="A23:D23"/>
    <mergeCell ref="A28:D28"/>
    <mergeCell ref="A21:D21"/>
    <mergeCell ref="A16:D16"/>
    <mergeCell ref="A13:D13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26"/>
  <sheetViews>
    <sheetView workbookViewId="0">
      <selection activeCell="I17" sqref="I17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>
      <c r="B1" s="230" t="s">
        <v>0</v>
      </c>
      <c r="C1" s="230"/>
      <c r="D1" s="230"/>
      <c r="E1" s="230"/>
      <c r="F1" s="130"/>
      <c r="H1" s="131"/>
      <c r="I1" s="131"/>
    </row>
    <row r="2" spans="1:9" ht="18">
      <c r="B2" s="230" t="s">
        <v>313</v>
      </c>
      <c r="C2" s="230"/>
      <c r="D2" s="230"/>
      <c r="E2" s="230"/>
      <c r="F2" s="230"/>
      <c r="H2" s="131"/>
      <c r="I2" s="131"/>
    </row>
    <row r="3" spans="1:9" ht="18">
      <c r="B3" s="129" t="s">
        <v>314</v>
      </c>
      <c r="C3" s="132"/>
      <c r="D3" s="133"/>
      <c r="E3" s="130"/>
      <c r="F3" s="130"/>
      <c r="H3" s="131"/>
      <c r="I3" s="131"/>
    </row>
    <row r="4" spans="1:9" ht="18">
      <c r="B4" s="129"/>
      <c r="C4" s="132"/>
      <c r="D4" s="133"/>
      <c r="E4" s="130"/>
      <c r="F4" s="130"/>
      <c r="H4" s="131"/>
      <c r="I4" s="131"/>
    </row>
    <row r="5" spans="1:9" ht="18">
      <c r="B5" s="129"/>
      <c r="C5" s="132"/>
      <c r="D5" s="133"/>
      <c r="E5" s="130"/>
      <c r="F5" s="130"/>
      <c r="H5" s="131"/>
      <c r="I5" s="131"/>
    </row>
    <row r="6" spans="1:9" ht="17.100000000000001" customHeight="1">
      <c r="B6" s="231" t="s">
        <v>315</v>
      </c>
      <c r="C6" s="232"/>
      <c r="D6" s="232"/>
      <c r="E6" s="134"/>
      <c r="F6" s="134"/>
      <c r="H6" s="131"/>
      <c r="I6" s="131"/>
    </row>
    <row r="7" spans="1:9">
      <c r="B7" s="135" t="s">
        <v>41</v>
      </c>
      <c r="C7" s="136" t="s">
        <v>20</v>
      </c>
      <c r="D7" s="137" t="s">
        <v>316</v>
      </c>
      <c r="E7" s="138" t="s">
        <v>317</v>
      </c>
      <c r="F7" s="138" t="s">
        <v>318</v>
      </c>
      <c r="H7" s="131"/>
      <c r="I7" s="131"/>
    </row>
    <row r="8" spans="1:9" ht="17.100000000000001" customHeight="1">
      <c r="B8" s="233" t="s">
        <v>29</v>
      </c>
      <c r="C8" s="234"/>
      <c r="D8" s="234"/>
      <c r="E8" s="234"/>
      <c r="F8" s="235"/>
    </row>
    <row r="9" spans="1:9" ht="17.100000000000001" customHeight="1">
      <c r="A9" s="109"/>
      <c r="B9" s="139" t="s">
        <v>319</v>
      </c>
      <c r="C9" s="139" t="s">
        <v>266</v>
      </c>
      <c r="D9" s="140">
        <v>1</v>
      </c>
      <c r="E9" s="157">
        <v>50000</v>
      </c>
      <c r="F9" s="157">
        <v>148500</v>
      </c>
    </row>
    <row r="10" spans="1:9" ht="17.100000000000001" customHeight="1">
      <c r="A10" s="109"/>
      <c r="B10" s="139" t="s">
        <v>198</v>
      </c>
      <c r="C10" s="139" t="s">
        <v>199</v>
      </c>
      <c r="D10" s="140">
        <v>4</v>
      </c>
      <c r="E10" s="157">
        <v>4090983</v>
      </c>
      <c r="F10" s="157">
        <v>4418261.6399999997</v>
      </c>
    </row>
    <row r="11" spans="1:9" ht="17.100000000000001" customHeight="1">
      <c r="A11" s="109"/>
      <c r="B11" s="139" t="s">
        <v>320</v>
      </c>
      <c r="C11" s="139" t="s">
        <v>244</v>
      </c>
      <c r="D11" s="140">
        <v>26</v>
      </c>
      <c r="E11" s="157">
        <v>150046380</v>
      </c>
      <c r="F11" s="157">
        <v>290044417.75999999</v>
      </c>
    </row>
    <row r="12" spans="1:9" ht="17.100000000000001" customHeight="1">
      <c r="A12" s="109"/>
      <c r="B12" s="141" t="s">
        <v>321</v>
      </c>
      <c r="C12" s="142"/>
      <c r="D12" s="140">
        <f>SUM(D9:D11)</f>
        <v>31</v>
      </c>
      <c r="E12" s="157">
        <f>SUM(E9:E11)</f>
        <v>154187363</v>
      </c>
      <c r="F12" s="157">
        <f>SUM(F9:F11)</f>
        <v>294611179.39999998</v>
      </c>
    </row>
    <row r="13" spans="1:9">
      <c r="A13" s="109"/>
      <c r="B13" s="236" t="s">
        <v>40</v>
      </c>
      <c r="C13" s="237"/>
      <c r="D13" s="140">
        <f>D12</f>
        <v>31</v>
      </c>
      <c r="E13" s="157">
        <f>E12</f>
        <v>154187363</v>
      </c>
      <c r="F13" s="157">
        <f>F12</f>
        <v>294611179.39999998</v>
      </c>
    </row>
    <row r="14" spans="1:9">
      <c r="A14" s="109"/>
      <c r="B14" s="143"/>
      <c r="C14" s="143"/>
      <c r="D14" s="144"/>
      <c r="E14" s="145"/>
      <c r="F14" s="145"/>
    </row>
    <row r="15" spans="1:9">
      <c r="A15" s="109"/>
      <c r="B15" s="109"/>
      <c r="D15" s="146"/>
      <c r="E15" s="147"/>
      <c r="F15" s="147"/>
    </row>
    <row r="16" spans="1:9" ht="18.75">
      <c r="A16" s="109"/>
      <c r="B16" s="148" t="s">
        <v>322</v>
      </c>
      <c r="C16" s="149"/>
      <c r="D16" s="150"/>
      <c r="E16" s="151"/>
      <c r="F16" s="152"/>
    </row>
    <row r="17" spans="1:6" ht="31.5">
      <c r="A17" s="109"/>
      <c r="B17" s="153" t="s">
        <v>41</v>
      </c>
      <c r="C17" s="136" t="s">
        <v>20</v>
      </c>
      <c r="D17" s="154" t="s">
        <v>316</v>
      </c>
      <c r="E17" s="155" t="s">
        <v>317</v>
      </c>
      <c r="F17" s="155" t="s">
        <v>318</v>
      </c>
    </row>
    <row r="18" spans="1:6">
      <c r="A18" s="156"/>
      <c r="B18" s="238" t="s">
        <v>30</v>
      </c>
      <c r="C18" s="239"/>
      <c r="D18" s="239"/>
      <c r="E18" s="239"/>
      <c r="F18" s="240"/>
    </row>
    <row r="19" spans="1:6">
      <c r="A19" s="156"/>
      <c r="B19" s="157" t="s">
        <v>323</v>
      </c>
      <c r="C19" s="157" t="s">
        <v>272</v>
      </c>
      <c r="D19" s="140">
        <v>38</v>
      </c>
      <c r="E19" s="157">
        <v>1500000</v>
      </c>
      <c r="F19" s="157">
        <v>25470561.559999999</v>
      </c>
    </row>
    <row r="20" spans="1:6">
      <c r="A20" s="156"/>
      <c r="B20" s="158" t="s">
        <v>324</v>
      </c>
      <c r="C20" s="159"/>
      <c r="D20" s="140">
        <f>SUM(D19)</f>
        <v>38</v>
      </c>
      <c r="E20" s="157">
        <f>SUM(E19)</f>
        <v>1500000</v>
      </c>
      <c r="F20" s="157">
        <f>SUM(F19)</f>
        <v>25470561.559999999</v>
      </c>
    </row>
    <row r="21" spans="1:6">
      <c r="A21" s="156"/>
      <c r="B21" s="228" t="s">
        <v>40</v>
      </c>
      <c r="C21" s="229"/>
      <c r="D21" s="140">
        <f>D20</f>
        <v>38</v>
      </c>
      <c r="E21" s="157">
        <f>E20</f>
        <v>1500000</v>
      </c>
      <c r="F21" s="157">
        <f>F20</f>
        <v>25470561.559999999</v>
      </c>
    </row>
    <row r="22" spans="1:6">
      <c r="A22" s="156"/>
      <c r="B22" s="156"/>
      <c r="C22" s="156"/>
      <c r="D22" s="146"/>
      <c r="E22" s="147"/>
      <c r="F22" s="147"/>
    </row>
    <row r="23" spans="1:6">
      <c r="A23" s="160"/>
      <c r="B23" s="160"/>
      <c r="C23" s="156"/>
    </row>
    <row r="24" spans="1:6">
      <c r="A24" s="160"/>
      <c r="B24" s="160"/>
      <c r="C24" s="156"/>
    </row>
    <row r="25" spans="1:6">
      <c r="A25" s="160"/>
      <c r="B25" s="160"/>
      <c r="C25" s="156"/>
    </row>
    <row r="26" spans="1:6">
      <c r="A26" s="160"/>
      <c r="B26" s="160"/>
      <c r="C26" s="156"/>
    </row>
  </sheetData>
  <mergeCells count="7">
    <mergeCell ref="B21:C21"/>
    <mergeCell ref="B1:E1"/>
    <mergeCell ref="B2:F2"/>
    <mergeCell ref="B6:D6"/>
    <mergeCell ref="B8:F8"/>
    <mergeCell ref="B13:C13"/>
    <mergeCell ref="B18:F18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3"/>
  <sheetViews>
    <sheetView zoomScale="120" zoomScaleNormal="120" workbookViewId="0">
      <selection activeCell="N11" sqref="N11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41" t="s">
        <v>0</v>
      </c>
      <c r="C1" s="242"/>
      <c r="D1" s="243"/>
      <c r="E1" s="6"/>
      <c r="F1" s="10"/>
      <c r="G1" s="10"/>
      <c r="H1" s="10"/>
      <c r="I1" s="10"/>
    </row>
    <row r="2" spans="2:9" ht="10.5" customHeight="1">
      <c r="B2" s="244"/>
      <c r="C2" s="245"/>
      <c r="D2" s="246"/>
      <c r="E2" s="6"/>
      <c r="F2" s="10"/>
      <c r="G2" s="10"/>
      <c r="H2" s="10"/>
      <c r="I2" s="10"/>
    </row>
    <row r="3" spans="2:9" ht="18" customHeight="1">
      <c r="B3" s="96" t="s">
        <v>306</v>
      </c>
      <c r="C3" s="6"/>
      <c r="D3" s="6"/>
      <c r="E3" s="6"/>
      <c r="F3" s="6"/>
      <c r="G3" s="6"/>
      <c r="H3" s="6"/>
      <c r="I3" s="6"/>
    </row>
    <row r="4" spans="2:9" ht="18" customHeight="1">
      <c r="B4" s="96"/>
      <c r="C4" s="6"/>
      <c r="D4" s="6"/>
      <c r="E4" s="6"/>
      <c r="F4" s="6"/>
      <c r="G4" s="6"/>
      <c r="H4" s="6"/>
      <c r="I4" s="6"/>
    </row>
    <row r="5" spans="2:9" ht="18" customHeight="1">
      <c r="B5" s="96"/>
      <c r="C5" s="6"/>
      <c r="D5" s="6"/>
      <c r="E5" s="6"/>
      <c r="F5" s="6"/>
      <c r="G5" s="6"/>
      <c r="H5" s="6"/>
      <c r="I5" s="6"/>
    </row>
    <row r="6" spans="2:9" ht="18" customHeight="1">
      <c r="B6" s="267" t="s">
        <v>308</v>
      </c>
      <c r="C6" s="268"/>
      <c r="D6" s="268"/>
      <c r="E6" s="268"/>
      <c r="F6" s="268"/>
      <c r="G6" s="268"/>
      <c r="H6" s="268"/>
      <c r="I6" s="269"/>
    </row>
    <row r="7" spans="2:9" ht="30.75" customHeight="1">
      <c r="B7" s="117" t="s">
        <v>15</v>
      </c>
      <c r="C7" s="118" t="s">
        <v>20</v>
      </c>
      <c r="D7" s="118" t="s">
        <v>22</v>
      </c>
      <c r="E7" s="118" t="s">
        <v>23</v>
      </c>
      <c r="F7" s="118" t="s">
        <v>24</v>
      </c>
      <c r="G7" s="119" t="s">
        <v>28</v>
      </c>
      <c r="H7" s="119" t="s">
        <v>18</v>
      </c>
      <c r="I7" s="120" t="s">
        <v>7</v>
      </c>
    </row>
    <row r="8" spans="2:9" ht="18" customHeight="1">
      <c r="B8" s="270" t="s">
        <v>29</v>
      </c>
      <c r="C8" s="271"/>
      <c r="D8" s="271"/>
      <c r="E8" s="271"/>
      <c r="F8" s="271"/>
      <c r="G8" s="271"/>
      <c r="H8" s="271"/>
      <c r="I8" s="272"/>
    </row>
    <row r="9" spans="2:9" ht="18" customHeight="1">
      <c r="B9" s="121" t="s">
        <v>294</v>
      </c>
      <c r="C9" s="122" t="s">
        <v>295</v>
      </c>
      <c r="D9" s="123">
        <v>0.15</v>
      </c>
      <c r="E9" s="123">
        <v>0.15</v>
      </c>
      <c r="F9" s="123">
        <v>0.15</v>
      </c>
      <c r="G9" s="104">
        <v>18</v>
      </c>
      <c r="H9" s="104">
        <v>7837451</v>
      </c>
      <c r="I9" s="104">
        <v>1175617.6499999999</v>
      </c>
    </row>
    <row r="10" spans="2:9" ht="18" customHeight="1">
      <c r="B10" s="124" t="s">
        <v>296</v>
      </c>
      <c r="C10" s="261"/>
      <c r="D10" s="259"/>
      <c r="E10" s="259"/>
      <c r="F10" s="273"/>
      <c r="G10" s="125">
        <f>SUM(G9:G9)</f>
        <v>18</v>
      </c>
      <c r="H10" s="125">
        <f>SUM(H9:H9)</f>
        <v>7837451</v>
      </c>
      <c r="I10" s="125">
        <f>SUM(I9:I9)</f>
        <v>1175617.6499999999</v>
      </c>
    </row>
    <row r="11" spans="2:9" ht="18" customHeight="1">
      <c r="B11" s="126" t="s">
        <v>297</v>
      </c>
      <c r="C11" s="274"/>
      <c r="D11" s="275"/>
      <c r="E11" s="275"/>
      <c r="F11" s="276"/>
      <c r="G11" s="127">
        <f>G10</f>
        <v>18</v>
      </c>
      <c r="H11" s="127">
        <f t="shared" ref="H11:I11" si="0">H10</f>
        <v>7837451</v>
      </c>
      <c r="I11" s="127">
        <f t="shared" si="0"/>
        <v>1175617.6499999999</v>
      </c>
    </row>
    <row r="12" spans="2:9" ht="18" customHeight="1">
      <c r="B12" s="96"/>
      <c r="C12" s="6"/>
      <c r="D12" s="6"/>
      <c r="E12" s="6"/>
      <c r="F12" s="6"/>
      <c r="G12" s="6"/>
      <c r="H12" s="6"/>
      <c r="I12" s="6"/>
    </row>
    <row r="13" spans="2:9" ht="18" customHeight="1">
      <c r="B13" s="257" t="s">
        <v>115</v>
      </c>
      <c r="C13" s="258"/>
      <c r="D13" s="258"/>
      <c r="E13" s="258"/>
      <c r="F13" s="258"/>
      <c r="G13" s="258"/>
      <c r="H13" s="258"/>
      <c r="I13" s="258"/>
    </row>
    <row r="14" spans="2:9" ht="18" customHeight="1">
      <c r="B14" s="247" t="s">
        <v>15</v>
      </c>
      <c r="C14" s="248"/>
      <c r="D14" s="249"/>
      <c r="E14" s="247" t="s">
        <v>20</v>
      </c>
      <c r="F14" s="249"/>
      <c r="G14" s="260" t="s">
        <v>44</v>
      </c>
      <c r="H14" s="248"/>
      <c r="I14" s="249"/>
    </row>
    <row r="15" spans="2:9" ht="12.95" customHeight="1">
      <c r="B15" s="255" t="s">
        <v>29</v>
      </c>
      <c r="C15" s="216"/>
      <c r="D15" s="216"/>
      <c r="E15" s="216"/>
      <c r="F15" s="216"/>
      <c r="G15" s="216"/>
      <c r="H15" s="216"/>
      <c r="I15" s="256"/>
    </row>
    <row r="16" spans="2:9" ht="12.95" customHeight="1">
      <c r="B16" s="264" t="s">
        <v>239</v>
      </c>
      <c r="C16" s="265"/>
      <c r="D16" s="266"/>
      <c r="E16" s="261" t="s">
        <v>240</v>
      </c>
      <c r="F16" s="263"/>
      <c r="G16" s="261" t="s">
        <v>71</v>
      </c>
      <c r="H16" s="262"/>
      <c r="I16" s="263"/>
    </row>
    <row r="17" spans="2:9" ht="12.95" customHeight="1">
      <c r="B17" s="250" t="s">
        <v>185</v>
      </c>
      <c r="C17" s="251"/>
      <c r="D17" s="252"/>
      <c r="E17" s="253" t="s">
        <v>184</v>
      </c>
      <c r="F17" s="254"/>
      <c r="G17" s="253">
        <v>3</v>
      </c>
      <c r="H17" s="259"/>
      <c r="I17" s="254"/>
    </row>
    <row r="18" spans="2:9" ht="12.95" customHeight="1">
      <c r="B18" s="255" t="s">
        <v>83</v>
      </c>
      <c r="C18" s="216"/>
      <c r="D18" s="216"/>
      <c r="E18" s="216"/>
      <c r="F18" s="216"/>
      <c r="G18" s="216"/>
      <c r="H18" s="216"/>
      <c r="I18" s="256"/>
    </row>
    <row r="19" spans="2:9" ht="12.95" customHeight="1">
      <c r="B19" s="280" t="s">
        <v>241</v>
      </c>
      <c r="C19" s="251"/>
      <c r="D19" s="281"/>
      <c r="E19" s="282" t="s">
        <v>242</v>
      </c>
      <c r="F19" s="273"/>
      <c r="G19" s="282">
        <v>2.8</v>
      </c>
      <c r="H19" s="259"/>
      <c r="I19" s="273"/>
    </row>
    <row r="20" spans="2:9" ht="12.95" customHeight="1">
      <c r="B20" s="277" t="s">
        <v>72</v>
      </c>
      <c r="C20" s="278"/>
      <c r="D20" s="278"/>
      <c r="E20" s="278"/>
      <c r="F20" s="278"/>
      <c r="G20" s="278"/>
      <c r="H20" s="278"/>
      <c r="I20" s="279"/>
    </row>
    <row r="21" spans="2:9" ht="12.95" customHeight="1">
      <c r="B21" s="264" t="s">
        <v>104</v>
      </c>
      <c r="C21" s="251"/>
      <c r="D21" s="266"/>
      <c r="E21" s="261" t="s">
        <v>105</v>
      </c>
      <c r="F21" s="263"/>
      <c r="G21" s="261">
        <v>9.0500000000000007</v>
      </c>
      <c r="H21" s="259"/>
      <c r="I21" s="263"/>
    </row>
    <row r="22" spans="2:9" ht="12.95" customHeight="1">
      <c r="B22" s="264" t="s">
        <v>255</v>
      </c>
      <c r="C22" s="251"/>
      <c r="D22" s="266"/>
      <c r="E22" s="261" t="s">
        <v>256</v>
      </c>
      <c r="F22" s="263"/>
      <c r="G22" s="261">
        <v>10</v>
      </c>
      <c r="H22" s="259"/>
      <c r="I22" s="263"/>
    </row>
    <row r="23" spans="2:9" ht="12.95" customHeight="1">
      <c r="B23" s="264" t="s">
        <v>103</v>
      </c>
      <c r="C23" s="251"/>
      <c r="D23" s="266"/>
      <c r="E23" s="261" t="s">
        <v>102</v>
      </c>
      <c r="F23" s="263"/>
      <c r="G23" s="261">
        <v>1</v>
      </c>
      <c r="H23" s="259"/>
      <c r="I23" s="263"/>
    </row>
    <row r="24" spans="2:9" ht="12.95" customHeight="1">
      <c r="B24" s="283" t="s">
        <v>108</v>
      </c>
      <c r="C24" s="284"/>
      <c r="D24" s="285"/>
      <c r="E24" s="286" t="s">
        <v>109</v>
      </c>
      <c r="F24" s="288"/>
      <c r="G24" s="286">
        <v>1</v>
      </c>
      <c r="H24" s="287"/>
      <c r="I24" s="288"/>
    </row>
    <row r="25" spans="2:9" ht="12.95" customHeight="1">
      <c r="B25" s="283" t="s">
        <v>125</v>
      </c>
      <c r="C25" s="284"/>
      <c r="D25" s="285"/>
      <c r="E25" s="286" t="s">
        <v>126</v>
      </c>
      <c r="F25" s="288"/>
      <c r="G25" s="286" t="s">
        <v>71</v>
      </c>
      <c r="H25" s="287"/>
      <c r="I25" s="288"/>
    </row>
    <row r="26" spans="2:9" ht="12.95" customHeight="1">
      <c r="B26" s="289" t="s">
        <v>93</v>
      </c>
      <c r="C26" s="290"/>
      <c r="D26" s="290"/>
      <c r="E26" s="290"/>
      <c r="F26" s="290"/>
      <c r="G26" s="290"/>
      <c r="H26" s="290"/>
      <c r="I26" s="291"/>
    </row>
    <row r="27" spans="2:9" ht="12.95" customHeight="1">
      <c r="B27" s="264" t="s">
        <v>283</v>
      </c>
      <c r="C27" s="251"/>
      <c r="D27" s="266"/>
      <c r="E27" s="261" t="s">
        <v>284</v>
      </c>
      <c r="F27" s="263"/>
      <c r="G27" s="261">
        <v>1</v>
      </c>
      <c r="H27" s="259"/>
      <c r="I27" s="263"/>
    </row>
    <row r="28" spans="2:9" ht="12.95" customHeight="1">
      <c r="B28" s="292" t="s">
        <v>237</v>
      </c>
      <c r="C28" s="251"/>
      <c r="D28" s="281"/>
      <c r="E28" s="293" t="s">
        <v>238</v>
      </c>
      <c r="F28" s="273"/>
      <c r="G28" s="293" t="s">
        <v>71</v>
      </c>
      <c r="H28" s="259"/>
      <c r="I28" s="273"/>
    </row>
    <row r="29" spans="2:9" ht="12.95" customHeight="1">
      <c r="B29" s="292" t="s">
        <v>205</v>
      </c>
      <c r="C29" s="251"/>
      <c r="D29" s="281"/>
      <c r="E29" s="293" t="s">
        <v>204</v>
      </c>
      <c r="F29" s="273"/>
      <c r="G29" s="293">
        <v>0.5</v>
      </c>
      <c r="H29" s="259"/>
      <c r="I29" s="273"/>
    </row>
    <row r="30" spans="2:9" ht="12.95" customHeight="1">
      <c r="B30" s="283" t="s">
        <v>210</v>
      </c>
      <c r="C30" s="284"/>
      <c r="D30" s="285"/>
      <c r="E30" s="294" t="s">
        <v>211</v>
      </c>
      <c r="F30" s="294"/>
      <c r="G30" s="286" t="s">
        <v>71</v>
      </c>
      <c r="H30" s="287"/>
      <c r="I30" s="288"/>
    </row>
    <row r="31" spans="2:9" ht="12.95" customHeight="1">
      <c r="B31" s="283" t="s">
        <v>107</v>
      </c>
      <c r="C31" s="284"/>
      <c r="D31" s="285"/>
      <c r="E31" s="286" t="s">
        <v>106</v>
      </c>
      <c r="F31" s="288"/>
      <c r="G31" s="286" t="s">
        <v>71</v>
      </c>
      <c r="H31" s="287"/>
      <c r="I31" s="288"/>
    </row>
    <row r="32" spans="2:9" ht="25.5" customHeight="1"/>
    <row r="33" ht="22.5"/>
  </sheetData>
  <mergeCells count="52">
    <mergeCell ref="B31:D31"/>
    <mergeCell ref="E31:F31"/>
    <mergeCell ref="G31:I31"/>
    <mergeCell ref="B26:I26"/>
    <mergeCell ref="B29:D29"/>
    <mergeCell ref="E29:F29"/>
    <mergeCell ref="G29:I29"/>
    <mergeCell ref="G30:I30"/>
    <mergeCell ref="B30:D30"/>
    <mergeCell ref="E30:F30"/>
    <mergeCell ref="B28:D28"/>
    <mergeCell ref="E28:F28"/>
    <mergeCell ref="G28:I28"/>
    <mergeCell ref="B27:D27"/>
    <mergeCell ref="E27:F27"/>
    <mergeCell ref="G27:I27"/>
    <mergeCell ref="B24:D24"/>
    <mergeCell ref="B22:D22"/>
    <mergeCell ref="E22:F22"/>
    <mergeCell ref="G22:I22"/>
    <mergeCell ref="G25:I25"/>
    <mergeCell ref="B25:D25"/>
    <mergeCell ref="E25:F25"/>
    <mergeCell ref="E24:F24"/>
    <mergeCell ref="G24:I24"/>
    <mergeCell ref="B20:I20"/>
    <mergeCell ref="B18:I18"/>
    <mergeCell ref="B23:D23"/>
    <mergeCell ref="E23:F23"/>
    <mergeCell ref="G23:I23"/>
    <mergeCell ref="B19:D19"/>
    <mergeCell ref="E19:F19"/>
    <mergeCell ref="G19:I19"/>
    <mergeCell ref="B21:D21"/>
    <mergeCell ref="E21:F21"/>
    <mergeCell ref="G21:I21"/>
    <mergeCell ref="B1:D2"/>
    <mergeCell ref="B14:D14"/>
    <mergeCell ref="E14:F14"/>
    <mergeCell ref="B17:D17"/>
    <mergeCell ref="E17:F17"/>
    <mergeCell ref="B15:I15"/>
    <mergeCell ref="B13:I13"/>
    <mergeCell ref="G17:I17"/>
    <mergeCell ref="G14:I14"/>
    <mergeCell ref="G16:I16"/>
    <mergeCell ref="E16:F16"/>
    <mergeCell ref="B16:D16"/>
    <mergeCell ref="B6:I6"/>
    <mergeCell ref="B8:I8"/>
    <mergeCell ref="C10:F10"/>
    <mergeCell ref="C11:F11"/>
  </mergeCells>
  <pageMargins left="0.70866141732283505" right="0.70866141732283505" top="0.74803149606299202" bottom="0" header="0.31496062992126" footer="0.31496062992126"/>
  <pageSetup paperSize="9" scale="10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J13" sqref="J13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5" t="s">
        <v>0</v>
      </c>
      <c r="C1" s="295"/>
      <c r="D1" s="5"/>
      <c r="E1" s="5"/>
      <c r="F1" s="5"/>
    </row>
    <row r="2" spans="1:6" ht="27.95" customHeight="1">
      <c r="A2" s="4"/>
      <c r="B2" s="296" t="s">
        <v>306</v>
      </c>
      <c r="C2" s="296"/>
      <c r="D2" s="296"/>
      <c r="E2" s="296"/>
      <c r="F2" s="296"/>
    </row>
    <row r="3" spans="1:6" ht="42.75" customHeight="1">
      <c r="B3" s="267" t="s">
        <v>45</v>
      </c>
      <c r="C3" s="268"/>
      <c r="D3" s="268"/>
      <c r="E3" s="268"/>
      <c r="F3" s="268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1" t="s">
        <v>75</v>
      </c>
      <c r="C11" s="102" t="s">
        <v>50</v>
      </c>
      <c r="D11" s="103" t="s">
        <v>80</v>
      </c>
      <c r="E11" s="107">
        <v>951110</v>
      </c>
      <c r="F11" s="16" t="s">
        <v>53</v>
      </c>
    </row>
    <row r="12" spans="1:6" ht="20.100000000000001" customHeight="1">
      <c r="B12" s="101" t="s">
        <v>76</v>
      </c>
      <c r="C12" s="102" t="s">
        <v>55</v>
      </c>
      <c r="D12" s="103" t="s">
        <v>116</v>
      </c>
      <c r="E12" s="107">
        <v>511000</v>
      </c>
      <c r="F12" s="113"/>
    </row>
    <row r="13" spans="1:6" ht="20.100000000000001" customHeight="1">
      <c r="B13" s="101" t="s">
        <v>75</v>
      </c>
      <c r="C13" s="102" t="s">
        <v>55</v>
      </c>
      <c r="D13" s="103" t="s">
        <v>78</v>
      </c>
      <c r="E13" s="104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117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118</v>
      </c>
      <c r="E15" s="14">
        <v>978181.82</v>
      </c>
      <c r="F15" s="16" t="s">
        <v>53</v>
      </c>
    </row>
    <row r="16" spans="1:6" ht="20.100000000000001" customHeight="1">
      <c r="B16" s="11" t="s">
        <v>129</v>
      </c>
      <c r="C16" s="17" t="s">
        <v>50</v>
      </c>
      <c r="D16" s="15" t="s">
        <v>131</v>
      </c>
      <c r="E16" s="14" t="s">
        <v>53</v>
      </c>
      <c r="F16" s="16" t="s">
        <v>53</v>
      </c>
    </row>
    <row r="17" spans="2:6" ht="20.100000000000001" customHeight="1">
      <c r="B17" s="11" t="s">
        <v>130</v>
      </c>
      <c r="C17" s="17" t="s">
        <v>55</v>
      </c>
      <c r="D17" s="15" t="s">
        <v>132</v>
      </c>
      <c r="E17" s="14" t="s">
        <v>53</v>
      </c>
      <c r="F17" s="16" t="s">
        <v>53</v>
      </c>
    </row>
    <row r="18" spans="2:6" ht="20.100000000000001" customHeight="1">
      <c r="B18" s="11" t="s">
        <v>129</v>
      </c>
      <c r="C18" s="17" t="s">
        <v>55</v>
      </c>
      <c r="D18" s="15" t="s">
        <v>133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2026-06-22T11:25:35Z</cp:lastPrinted>
  <dcterms:created xsi:type="dcterms:W3CDTF">2024-09-12T06:50:39Z</dcterms:created>
  <dcterms:modified xsi:type="dcterms:W3CDTF">2026-06-22T11:26:06Z</dcterms:modified>
</cp:coreProperties>
</file>